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крытие на сайте\2024\19 г\"/>
    </mc:Choice>
  </mc:AlternateContent>
  <xr:revisionPtr revIDLastSave="0" documentId="13_ncr:1_{A4ABCCCD-1A0E-4C8F-9DCE-3267665D5A0C}" xr6:coauthVersionLast="47" xr6:coauthVersionMax="47" xr10:uidLastSave="{00000000-0000-0000-0000-000000000000}"/>
  <bookViews>
    <workbookView xWindow="-120" yWindow="-120" windowWidth="38640" windowHeight="21240" xr2:uid="{38D979C6-6535-4DD1-907E-B29EFFDA4DE6}"/>
  </bookViews>
  <sheets>
    <sheet name="Факт_2022" sheetId="1" r:id="rId1"/>
  </sheets>
  <definedNames>
    <definedName name="_xlnm.Print_Area" localSheetId="0">Факт_2022!$B$1:$O$12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M11" i="1"/>
  <c r="M12" i="1" s="1"/>
  <c r="L11" i="1"/>
  <c r="L12" i="1" s="1"/>
  <c r="K11" i="1"/>
  <c r="K12" i="1" s="1"/>
  <c r="J11" i="1"/>
  <c r="J12" i="1" s="1"/>
  <c r="I11" i="1"/>
  <c r="I12" i="1" s="1"/>
  <c r="H11" i="1"/>
  <c r="H12" i="1" s="1"/>
  <c r="G11" i="1"/>
  <c r="G12" i="1" s="1"/>
  <c r="F11" i="1"/>
  <c r="C10" i="1"/>
  <c r="C9" i="1"/>
  <c r="C8" i="1"/>
  <c r="E11" i="1"/>
  <c r="O12" i="1" l="1"/>
  <c r="C7" i="1"/>
  <c r="D11" i="1"/>
  <c r="D12" i="1" s="1"/>
  <c r="E12" i="1"/>
  <c r="F12" i="1"/>
  <c r="N11" i="1"/>
  <c r="C11" i="1" l="1"/>
  <c r="N12" i="1"/>
  <c r="C12" i="1" l="1"/>
</calcChain>
</file>

<file path=xl/sharedStrings.xml><?xml version="1.0" encoding="utf-8"?>
<sst xmlns="http://schemas.openxmlformats.org/spreadsheetml/2006/main" count="23" uniqueCount="23">
  <si>
    <t xml:space="preserve"> БДР (руб. без НДС)</t>
  </si>
  <si>
    <t>2022</t>
  </si>
  <si>
    <t>Нарастающим итогом_Факт_2022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</si>
  <si>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</si>
  <si>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</si>
  <si>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</si>
  <si>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</si>
  <si>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</si>
  <si>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</si>
  <si>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</si>
  <si>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</si>
  <si>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</si>
  <si>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</si>
  <si>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</si>
  <si>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</si>
  <si>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-э/э _МЭС _в объеме баланса, кВтч.</t>
  </si>
  <si>
    <t>-э/э _МЭС_сверх баланса, кВтч.</t>
  </si>
  <si>
    <t>для V не превыщающих,  руб./кВтч.</t>
  </si>
  <si>
    <t>для величин превышения, руб./кВтч.</t>
  </si>
  <si>
    <t>АО "Мосэнергосбыт"</t>
  </si>
  <si>
    <t xml:space="preserve"> Покупка потерь, руб. без НДС</t>
  </si>
  <si>
    <t xml:space="preserve"> Покупка потерь, руб. c НДС</t>
  </si>
  <si>
    <t>Сводная ведомость по затратам на оплату потерь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</si>
</sst>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#,##0.0000"/>
    <numFmt numFmtId="167" formatCode="mm/yy"/>
    <numFmt numFmtId="168" formatCode="_-* #,##0.000_-;\-* #,##0.000_-;_-* &quot;-&quot;??_-;_-@_-"/>
    <numFmt numFmtId="169" formatCode="_-* #,##0.00\ _₽_-;\-* #,##0.00\ _₽_-;_-* &quot;-&quot;??\ _₽_-;_-@_-"/>
    <numFmt numFmtId="170" formatCode="_-* #,##0.00000_-;\-* #,##0.00000_-;_-* &quot;-&quot;??_-;_-@_-"/>
    <numFmt numFmtId="171" formatCode="_-* #,##0.000000_-;\-* #,##0.000000_-;_-* &quot;-&quot;??_-;_-@_-"/>
    <numFmt numFmtId="172" formatCode="#,##0.00000"/>
    <numFmt numFmtId="173" formatCode="#,##0.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6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name val="Tahoma"/>
      <family val="2"/>
      <charset val="204"/>
    </font>
    <font>
      <i/>
      <sz val="11"/>
      <color indexed="8"/>
      <name val="Tahoma"/>
      <family val="2"/>
      <charset val="204"/>
    </font>
    <font>
      <i/>
      <sz val="11"/>
      <color rgb="FF000000"/>
      <name val="Tahoma"/>
      <family val="2"/>
      <charset val="204"/>
    </font>
    <font>
      <i/>
      <sz val="11"/>
      <name val="Tahoma"/>
      <family val="2"/>
      <charset val="204"/>
    </font>
    <font>
      <i/>
      <sz val="11"/>
      <color theme="1"/>
      <name val="Tahoma"/>
      <family val="2"/>
      <charset val="204"/>
    </font>
    <font>
      <b/>
      <sz val="14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4" fillId="0" borderId="0" xfId="0" applyFont="1"/>
    <xf numFmtId="166" fontId="5" fillId="0" borderId="0" xfId="0" applyNumberFormat="1" applyFont="1"/>
    <xf numFmtId="4" fontId="5" fillId="0" borderId="0" xfId="0" applyNumberFormat="1" applyFont="1"/>
    <xf numFmtId="49" fontId="8" fillId="0" borderId="5" xfId="0" applyNumberFormat="1" applyFont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67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9" fillId="0" borderId="7" xfId="0" applyNumberFormat="1" applyFont="1" applyBorder="1" applyAlignment="1">
      <alignment horizontal="left" vertical="center" wrapText="1"/>
    </xf>
    <xf numFmtId="165" fontId="9" fillId="0" borderId="8" xfId="1" applyNumberFormat="1" applyFont="1" applyBorder="1" applyAlignment="1">
      <alignment horizontal="right" vertical="center"/>
    </xf>
    <xf numFmtId="165" fontId="10" fillId="0" borderId="8" xfId="0" applyNumberFormat="1" applyFont="1" applyBorder="1" applyAlignment="1">
      <alignment horizontal="righ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3" fontId="6" fillId="3" borderId="8" xfId="1" applyFont="1" applyFill="1" applyBorder="1" applyAlignment="1">
      <alignment horizontal="right" vertical="center"/>
    </xf>
    <xf numFmtId="168" fontId="6" fillId="3" borderId="8" xfId="1" applyNumberFormat="1" applyFont="1" applyFill="1" applyBorder="1" applyAlignment="1">
      <alignment horizontal="right" vertical="center"/>
    </xf>
    <xf numFmtId="43" fontId="6" fillId="3" borderId="9" xfId="1" applyFont="1" applyFill="1" applyBorder="1" applyAlignment="1">
      <alignment horizontal="right" vertical="center"/>
    </xf>
    <xf numFmtId="165" fontId="10" fillId="0" borderId="8" xfId="0" applyNumberFormat="1" applyFont="1" applyBorder="1" applyAlignment="1">
      <alignment vertical="center" wrapText="1"/>
    </xf>
    <xf numFmtId="165" fontId="9" fillId="0" borderId="8" xfId="1" applyNumberFormat="1" applyFont="1" applyBorder="1" applyAlignment="1">
      <alignment vertical="center"/>
    </xf>
    <xf numFmtId="165" fontId="9" fillId="0" borderId="9" xfId="1" applyNumberFormat="1" applyFont="1" applyBorder="1" applyAlignment="1">
      <alignment horizontal="right" vertical="center"/>
    </xf>
    <xf numFmtId="0" fontId="12" fillId="0" borderId="0" xfId="0" applyFont="1"/>
    <xf numFmtId="168" fontId="9" fillId="0" borderId="8" xfId="1" applyNumberFormat="1" applyFont="1" applyBorder="1" applyAlignment="1">
      <alignment vertical="center"/>
    </xf>
    <xf numFmtId="165" fontId="9" fillId="0" borderId="9" xfId="1" applyNumberFormat="1" applyFont="1" applyBorder="1" applyAlignment="1">
      <alignment vertical="center"/>
    </xf>
    <xf numFmtId="171" fontId="9" fillId="0" borderId="8" xfId="1" applyNumberFormat="1" applyFont="1" applyBorder="1" applyAlignment="1">
      <alignment horizontal="right" vertical="center"/>
    </xf>
    <xf numFmtId="172" fontId="9" fillId="0" borderId="8" xfId="1" applyNumberFormat="1" applyFont="1" applyBorder="1" applyAlignment="1">
      <alignment horizontal="right" vertical="center"/>
    </xf>
    <xf numFmtId="166" fontId="9" fillId="0" borderId="8" xfId="1" applyNumberFormat="1" applyFont="1" applyBorder="1" applyAlignment="1">
      <alignment horizontal="right" vertical="center"/>
    </xf>
    <xf numFmtId="173" fontId="9" fillId="0" borderId="8" xfId="0" applyNumberFormat="1" applyFont="1" applyBorder="1" applyAlignment="1">
      <alignment horizontal="right" vertical="center"/>
    </xf>
    <xf numFmtId="173" fontId="11" fillId="0" borderId="8" xfId="0" applyNumberFormat="1" applyFont="1" applyBorder="1" applyAlignment="1">
      <alignment horizontal="right" vertical="center"/>
    </xf>
    <xf numFmtId="173" fontId="11" fillId="0" borderId="9" xfId="0" applyNumberFormat="1" applyFont="1" applyBorder="1" applyAlignment="1">
      <alignment horizontal="right" vertical="center"/>
    </xf>
    <xf numFmtId="170" fontId="9" fillId="0" borderId="8" xfId="1" applyNumberFormat="1" applyFont="1" applyBorder="1" applyAlignment="1">
      <alignment horizontal="right" vertical="center"/>
    </xf>
    <xf numFmtId="173" fontId="9" fillId="0" borderId="8" xfId="1" applyNumberFormat="1" applyFont="1" applyBorder="1" applyAlignment="1">
      <alignment horizontal="right" vertical="center"/>
    </xf>
    <xf numFmtId="173" fontId="9" fillId="0" borderId="8" xfId="1" applyNumberFormat="1" applyFont="1" applyFill="1" applyBorder="1" applyAlignment="1">
      <alignment horizontal="right" vertical="center"/>
    </xf>
    <xf numFmtId="173" fontId="11" fillId="0" borderId="8" xfId="1" applyNumberFormat="1" applyFont="1" applyBorder="1" applyAlignment="1">
      <alignment horizontal="right" vertical="center"/>
    </xf>
    <xf numFmtId="173" fontId="11" fillId="0" borderId="9" xfId="1" applyNumberFormat="1" applyFont="1" applyBorder="1" applyAlignment="1">
      <alignment horizontal="right" vertical="center"/>
    </xf>
    <xf numFmtId="169" fontId="2" fillId="0" borderId="0" xfId="0" applyNumberFormat="1" applyFont="1"/>
    <xf numFmtId="0" fontId="13" fillId="4" borderId="12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D38BB-C7CC-46C9-86F4-2C5DA87F02DF}">
  <dimension ref="A1:R19"/>
  <sheetViews>
    <sheetView tabSelected="1" zoomScale="78" zoomScaleNormal="78" workbookViewId="0">
      <selection activeCell="L22" sqref="L22"/>
    </sheetView>
  </sheetViews>
  <sheetFormatPr defaultRowHeight="15" outlineLevelRow="3" outlineLevelCol="1" x14ac:dyDescent="0.25"/>
  <cols>
    <col min="1" max="1" width="5.42578125" style="1" customWidth="1"/>
    <col min="2" max="2" width="39.140625" style="1" customWidth="1"/>
    <col min="3" max="3" width="24.85546875" style="1" customWidth="1"/>
    <col min="4" max="4" width="24.140625" style="1" customWidth="1" outlineLevel="1"/>
    <col min="5" max="5" width="20" style="1" customWidth="1" outlineLevel="1"/>
    <col min="6" max="6" width="19.7109375" style="1" customWidth="1" outlineLevel="1"/>
    <col min="7" max="7" width="19" style="1" customWidth="1" outlineLevel="1"/>
    <col min="8" max="8" width="19.28515625" style="1" customWidth="1" outlineLevel="1"/>
    <col min="9" max="9" width="19.140625" style="1" customWidth="1" outlineLevel="1"/>
    <col min="10" max="10" width="21.28515625" style="1" customWidth="1" outlineLevel="1"/>
    <col min="11" max="11" width="19.85546875" style="1" customWidth="1" outlineLevel="1"/>
    <col min="12" max="12" width="19.5703125" style="1" customWidth="1" outlineLevel="1"/>
    <col min="13" max="13" width="19.42578125" style="1" customWidth="1" outlineLevel="1"/>
    <col min="14" max="14" width="19.7109375" style="1" customWidth="1" outlineLevel="1"/>
    <col min="15" max="15" width="20" style="1" customWidth="1" outlineLevel="1"/>
    <col min="16" max="16" width="18.140625" customWidth="1"/>
    <col min="17" max="17" width="19.28515625" style="1" customWidth="1"/>
    <col min="18" max="18" width="19.5703125" style="1" customWidth="1"/>
    <col min="19" max="16384" width="9.140625" style="1"/>
  </cols>
  <sheetData>
    <row r="1" spans="1:18" ht="21" customHeight="1" x14ac:dyDescent="0.25">
      <c r="C1" s="2"/>
      <c r="F1" s="3"/>
    </row>
    <row r="2" spans="1:18" ht="20.25" customHeight="1" x14ac:dyDescent="0.25">
      <c r="B2" s="39" t="s">
        <v>22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8" s="4" customFormat="1" ht="13.5" customHeight="1" thickBot="1" x14ac:dyDescent="0.2"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8" ht="14.25" x14ac:dyDescent="0.2">
      <c r="B4" s="40" t="s">
        <v>0</v>
      </c>
      <c r="C4" s="42" t="s">
        <v>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1"/>
    </row>
    <row r="5" spans="1:18" s="10" customFormat="1" ht="39" customHeight="1" x14ac:dyDescent="0.25">
      <c r="B5" s="41"/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9" t="s">
        <v>14</v>
      </c>
    </row>
    <row r="6" spans="1:18" s="10" customFormat="1" ht="39" customHeight="1" x14ac:dyDescent="0.25">
      <c r="B6" s="36" t="s">
        <v>19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8" s="21" customFormat="1" ht="24.75" customHeight="1" outlineLevel="3" x14ac:dyDescent="0.2">
      <c r="B7" s="11" t="s">
        <v>15</v>
      </c>
      <c r="C7" s="12">
        <f>SUM(D7:O7)</f>
        <v>5355264</v>
      </c>
      <c r="D7" s="12">
        <v>307788</v>
      </c>
      <c r="E7" s="12">
        <v>251895</v>
      </c>
      <c r="F7" s="13">
        <v>1280184</v>
      </c>
      <c r="G7" s="13">
        <v>0</v>
      </c>
      <c r="H7" s="18">
        <v>1333800</v>
      </c>
      <c r="I7" s="19">
        <v>546882</v>
      </c>
      <c r="J7" s="19">
        <v>950893</v>
      </c>
      <c r="K7" s="18">
        <v>0</v>
      </c>
      <c r="L7" s="18">
        <v>0</v>
      </c>
      <c r="M7" s="18">
        <v>683822</v>
      </c>
      <c r="N7" s="12"/>
      <c r="O7" s="20">
        <v>0</v>
      </c>
    </row>
    <row r="8" spans="1:18" s="21" customFormat="1" ht="24" customHeight="1" outlineLevel="3" x14ac:dyDescent="0.2">
      <c r="B8" s="11" t="s">
        <v>16</v>
      </c>
      <c r="C8" s="12">
        <f>SUM(D8:O8)</f>
        <v>121408</v>
      </c>
      <c r="D8" s="22">
        <v>0</v>
      </c>
      <c r="E8" s="12">
        <v>0</v>
      </c>
      <c r="F8" s="19">
        <v>0</v>
      </c>
      <c r="G8" s="19">
        <v>0</v>
      </c>
      <c r="H8" s="19">
        <v>121408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/>
      <c r="O8" s="23"/>
    </row>
    <row r="9" spans="1:18" s="21" customFormat="1" ht="23.25" customHeight="1" outlineLevel="3" x14ac:dyDescent="0.2">
      <c r="B9" s="11" t="s">
        <v>17</v>
      </c>
      <c r="C9" s="24">
        <f>AVERAGE(D9:O9)</f>
        <v>3.209483333333333</v>
      </c>
      <c r="D9" s="25">
        <v>3.1097600000000001</v>
      </c>
      <c r="E9" s="26">
        <v>3.46007</v>
      </c>
      <c r="F9" s="26">
        <v>3.2599200000000002</v>
      </c>
      <c r="G9" s="26">
        <v>3.1819600000000001</v>
      </c>
      <c r="H9" s="27">
        <v>2.9798499999999999</v>
      </c>
      <c r="I9" s="27">
        <v>3.1114199999999999</v>
      </c>
      <c r="J9" s="27">
        <v>3.15787</v>
      </c>
      <c r="K9" s="27">
        <v>3.1452399999999998</v>
      </c>
      <c r="L9" s="27">
        <v>3.5223800000000001</v>
      </c>
      <c r="M9" s="27">
        <v>3.3021699999999998</v>
      </c>
      <c r="N9" s="28">
        <v>3.2665899999999999</v>
      </c>
      <c r="O9" s="29">
        <v>3.0165700000000002</v>
      </c>
    </row>
    <row r="10" spans="1:18" s="21" customFormat="1" ht="22.5" customHeight="1" outlineLevel="3" x14ac:dyDescent="0.2">
      <c r="B10" s="11" t="s">
        <v>18</v>
      </c>
      <c r="C10" s="24">
        <f>AVERAGE(D10:O10)</f>
        <v>3.0320133333333334</v>
      </c>
      <c r="D10" s="30">
        <v>2.9322900000000001</v>
      </c>
      <c r="E10" s="30">
        <v>3.2826</v>
      </c>
      <c r="F10" s="30">
        <v>3.0824500000000001</v>
      </c>
      <c r="G10" s="30">
        <v>3.0044900000000001</v>
      </c>
      <c r="H10" s="31">
        <v>2.8023799999999999</v>
      </c>
      <c r="I10" s="32">
        <v>2.9339499999999998</v>
      </c>
      <c r="J10" s="31">
        <v>2.9803999999999999</v>
      </c>
      <c r="K10" s="31">
        <v>2.9677699999999998</v>
      </c>
      <c r="L10" s="31">
        <v>3.34491</v>
      </c>
      <c r="M10" s="31">
        <v>3.1246999999999998</v>
      </c>
      <c r="N10" s="33">
        <v>3.0891199999999999</v>
      </c>
      <c r="O10" s="34">
        <v>2.8391000000000002</v>
      </c>
    </row>
    <row r="11" spans="1:18" ht="27" customHeight="1" outlineLevel="1" x14ac:dyDescent="0.25">
      <c r="B11" s="14" t="s">
        <v>20</v>
      </c>
      <c r="C11" s="15">
        <f>SUM(D11:O11)</f>
        <v>17279246.41353</v>
      </c>
      <c r="D11" s="15">
        <f>D7*D9</f>
        <v>957146.81088</v>
      </c>
      <c r="E11" s="15">
        <f>E7*E9+E8*E10</f>
        <v>871574.33265</v>
      </c>
      <c r="F11" s="15">
        <f t="shared" ref="F11:O11" si="0">ROUND(F7*F9+F8*F10,2)</f>
        <v>4173297.43</v>
      </c>
      <c r="G11" s="15">
        <f t="shared" si="0"/>
        <v>0</v>
      </c>
      <c r="H11" s="15">
        <f t="shared" si="0"/>
        <v>4314755.28</v>
      </c>
      <c r="I11" s="15">
        <f t="shared" si="0"/>
        <v>1701579.59</v>
      </c>
      <c r="J11" s="15">
        <f t="shared" si="0"/>
        <v>3002796.48</v>
      </c>
      <c r="K11" s="15">
        <f t="shared" si="0"/>
        <v>0</v>
      </c>
      <c r="L11" s="15">
        <f t="shared" si="0"/>
        <v>0</v>
      </c>
      <c r="M11" s="15">
        <f t="shared" si="0"/>
        <v>2258096.4900000002</v>
      </c>
      <c r="N11" s="16">
        <f t="shared" si="0"/>
        <v>0</v>
      </c>
      <c r="O11" s="17">
        <f t="shared" si="0"/>
        <v>0</v>
      </c>
    </row>
    <row r="12" spans="1:18" customFormat="1" ht="27" customHeight="1" x14ac:dyDescent="0.25">
      <c r="A12" s="1"/>
      <c r="B12" s="14" t="s">
        <v>21</v>
      </c>
      <c r="C12" s="15">
        <f>SUM(D12:O12)</f>
        <v>20735095.696235996</v>
      </c>
      <c r="D12" s="15">
        <f t="shared" ref="D12:O12" si="1">D11*1.2</f>
        <v>1148576.1730559999</v>
      </c>
      <c r="E12" s="15">
        <f t="shared" si="1"/>
        <v>1045889.19918</v>
      </c>
      <c r="F12" s="15">
        <f t="shared" si="1"/>
        <v>5007956.9160000002</v>
      </c>
      <c r="G12" s="15">
        <f t="shared" si="1"/>
        <v>0</v>
      </c>
      <c r="H12" s="15">
        <f t="shared" si="1"/>
        <v>5177706.3360000001</v>
      </c>
      <c r="I12" s="15">
        <f t="shared" si="1"/>
        <v>2041895.5079999999</v>
      </c>
      <c r="J12" s="15">
        <f t="shared" si="1"/>
        <v>3603355.7760000001</v>
      </c>
      <c r="K12" s="15">
        <f t="shared" si="1"/>
        <v>0</v>
      </c>
      <c r="L12" s="15">
        <f t="shared" si="1"/>
        <v>0</v>
      </c>
      <c r="M12" s="15">
        <f t="shared" si="1"/>
        <v>2709715.7880000002</v>
      </c>
      <c r="N12" s="16">
        <f t="shared" si="1"/>
        <v>0</v>
      </c>
      <c r="O12" s="17">
        <f t="shared" si="1"/>
        <v>0</v>
      </c>
      <c r="Q12" s="1"/>
      <c r="R12" s="1"/>
    </row>
    <row r="19" spans="1:18" customFormat="1" x14ac:dyDescent="0.25">
      <c r="A19" s="1"/>
      <c r="B19" s="1"/>
      <c r="C19" s="3"/>
      <c r="D19" s="3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Q19" s="1"/>
      <c r="R19" s="1"/>
    </row>
  </sheetData>
  <mergeCells count="4">
    <mergeCell ref="B2:O2"/>
    <mergeCell ref="B4:B5"/>
    <mergeCell ref="C4:O4"/>
    <mergeCell ref="B6:O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Факт_2022</vt:lpstr>
      <vt:lpstr>Факт_2022!Область_печати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Баталова Наиля Шавкатовна</dc:creator>
  <cp:lastModifiedBy>Баталова Наиля Шавкатовна</cp:lastModifiedBy>
  <dcterms:created xsi:type="dcterms:W3CDTF">2023-03-22T13:21:02Z</dcterms:created>
  <dcterms:modified xsi:type="dcterms:W3CDTF">2024-04-11T10:23:33Z</dcterms:modified>
</cp:coreProperties>
</file>