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ЦЭК\"/>
    </mc:Choice>
  </mc:AlternateContent>
  <xr:revisionPtr revIDLastSave="0" documentId="13_ncr:1_{88EBD906-1C74-44F8-BC87-8FA36017A713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ИД" sheetId="102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т1!$A$1:$S$56</definedName>
    <definedName name="_xlnm.Print_Area" localSheetId="1">т2!$A$1:$V$39</definedName>
    <definedName name="_xlnm.Print_Area" localSheetId="2">т3!$A$1:$S$16</definedName>
    <definedName name="_xlnm.Print_Area" localSheetId="3">т4!$A$2:$S$17</definedName>
    <definedName name="_xlnm.Print_Area" localSheetId="4">т5!$A$1:$S$20</definedName>
    <definedName name="_xlnm.Print_Area" localSheetId="5">т6!$A$1:$H$33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00" l="1"/>
  <c r="L11" i="96"/>
  <c r="L14" i="96"/>
  <c r="L12" i="96" l="1"/>
  <c r="L13" i="96"/>
  <c r="L10" i="96"/>
  <c r="C10" i="96" l="1"/>
  <c r="C25" i="100" l="1"/>
  <c r="C23" i="100" s="1"/>
  <c r="L9" i="96" l="1"/>
  <c r="L8" i="96" s="1"/>
  <c r="F91" i="102" l="1"/>
  <c r="E91" i="102"/>
  <c r="D91" i="102"/>
  <c r="I14" i="101" l="1"/>
  <c r="I17" i="101" l="1"/>
  <c r="I8" i="101" l="1"/>
  <c r="C9" i="100" l="1"/>
  <c r="I10" i="98" l="1"/>
  <c r="V26" i="96"/>
  <c r="L38" i="96"/>
  <c r="L37" i="96" s="1"/>
  <c r="L39" i="96" s="1"/>
  <c r="V38" i="96"/>
  <c r="I8" i="98" l="1"/>
  <c r="C6" i="100"/>
  <c r="C8" i="100" s="1"/>
  <c r="U16" i="96"/>
  <c r="V16" i="96" s="1"/>
  <c r="U20" i="96" l="1"/>
  <c r="V20" i="96" s="1"/>
  <c r="U19" i="96"/>
  <c r="V19" i="96" s="1"/>
  <c r="V23" i="96"/>
  <c r="V24" i="96"/>
  <c r="U9" i="96"/>
  <c r="V9" i="96" s="1"/>
  <c r="F18" i="96"/>
  <c r="C10" i="100" l="1"/>
  <c r="C13" i="100" s="1"/>
  <c r="V39" i="96"/>
  <c r="C16" i="100" l="1"/>
  <c r="C22" i="100"/>
  <c r="C15" i="100"/>
  <c r="S1" i="98"/>
  <c r="S1" i="101" s="1"/>
  <c r="H1" i="100" s="1"/>
  <c r="S1" i="97"/>
  <c r="V1" i="96"/>
  <c r="F15" i="100" l="1"/>
  <c r="E15" i="100" s="1"/>
</calcChain>
</file>

<file path=xl/sharedStrings.xml><?xml version="1.0" encoding="utf-8"?>
<sst xmlns="http://schemas.openxmlformats.org/spreadsheetml/2006/main" count="1579" uniqueCount="289">
  <si>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</si>
  <si>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</si>
  <si>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</si>
  <si>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</si>
  <si>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</si>
  <si>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</si>
  <si>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</si>
  <si>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</si>
  <si>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</si>
  <si>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</si>
  <si>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</si>
  <si>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</si>
  <si>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</si>
  <si>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</si>
  <si>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</si>
  <si>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</si>
  <si>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</si>
  <si>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</si>
  <si>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</si>
  <si>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</si>
  <si>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</si>
  <si>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</si>
  <si>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</si>
  <si>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</si>
  <si>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</si>
  <si>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</si>
  <si>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</si>
  <si>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</si>
  <si>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</si>
  <si>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</si>
  <si>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</si>
  <si>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</si>
  <si>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</si>
  <si>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</si>
  <si>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</si>
  <si>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</si>
  <si>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</si>
  <si>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</si>
  <si>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</si>
  <si>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</si>
  <si>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</si>
  <si>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</si>
  <si>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</si>
  <si>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</si>
  <si>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</si>
  <si>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</si>
  <si>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</si>
  <si>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</si>
  <si>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</si>
  <si>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</si>
  <si>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</si>
  <si>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</si>
  <si>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</si>
  <si>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</si>
  <si>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</si>
  <si>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</si>
  <si>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</si>
  <si>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</si>
  <si>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</si>
  <si>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</si>
  <si>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</si>
  <si>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</si>
  <si>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</si>
  <si>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</si>
  <si>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</si>
  <si>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</si>
  <si>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</si>
  <si>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</si>
  <si>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</si>
  <si>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</si>
  <si>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</si>
  <si>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</si>
  <si>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</si>
  <si>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</si>
  <si>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</si>
  <si>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</si>
  <si>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</si>
  <si>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</si>
  <si>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</si>
  <si>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</si>
  <si>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</si>
  <si>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</si>
  <si>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</si>
  <si>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</si>
  <si>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</si>
  <si>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</si>
  <si>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</si>
  <si>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</si>
  <si>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</si>
  <si>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</si>
  <si>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</si>
  <si>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</si>
  <si>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</si>
  <si>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</si>
  <si>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</si>
  <si>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</si>
  <si>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</si>
  <si>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</si>
  <si>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</si>
  <si>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</si>
  <si>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</si>
  <si>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</si>
  <si>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</si>
  <si>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</si>
  <si>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</si>
  <si>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</si>
  <si>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</si>
  <si>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</si>
  <si>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</si>
  <si>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</si>
  <si>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</si>
  <si>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</si>
  <si>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</si>
  <si>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</si>
  <si>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</si>
  <si>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</si>
  <si>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</si>
  <si>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В1-02</t>
  </si>
  <si>
    <t>Б1-18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</si>
  <si>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</si>
  <si>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</si>
  <si>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</si>
  <si>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</si>
  <si>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</si>
  <si>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</si>
  <si>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</si>
  <si>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</si>
  <si>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</si>
  <si>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</si>
  <si>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</si>
  <si>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</si>
  <si>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</si>
  <si>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</si>
  <si>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</si>
  <si>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Предложение по корректировке утвержденного плана, тыс.руб.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</si>
  <si>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</si>
  <si>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</si>
  <si>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</si>
  <si>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</si>
  <si>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</si>
  <si>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</si>
  <si>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</si>
  <si>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</si>
  <si>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</si>
  <si>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</si>
  <si>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</si>
  <si>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Т4-05</t>
  </si>
  <si>
    <t xml:space="preserve">П1-02 </t>
  </si>
  <si>
    <t>Постоянная часть ПС 110/10 кВ</t>
  </si>
  <si>
    <t>З1-02</t>
  </si>
  <si>
    <t>А-3</t>
  </si>
  <si>
    <t>А3-02</t>
  </si>
  <si>
    <t>НДС 20%</t>
  </si>
  <si>
    <t xml:space="preserve">Ячейка трансформатора </t>
  </si>
  <si>
    <t>Выключатель (ячейка выключателя), ячейка распределительного устройства</t>
  </si>
  <si>
    <t xml:space="preserve">Выключатель (ячейка выключателя), ячейка распределительного устройства 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</si>
  <si>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</si>
  <si>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</si>
  <si>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</si>
  <si>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</si>
  <si>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</si>
  <si>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t xml:space="preserve"> АСУТП ПС и ТМ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</si>
  <si>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</si>
  <si>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</si>
  <si>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Прогноз социально-экономического развития Российской Федерации на 2024 год и на плановый период 2025 и 2026 годов, размещенный 22.09.2023, https://www.economy.gov.ru/material/directions/makroec/prognozy_socialno_ekonomicheskogo_razvitiya/prognoz_socialno_ekonomicheskogo_razvitiya_rf_na_2024_god_i_na_planovyy_period_2025_i_2026_godov.html</t>
  </si>
  <si>
    <t xml:space="preserve">3 </t>
  </si>
  <si>
    <t>Базовый укрупненный норматив цены на 01.01.2023, тыс рублей (без НДС)</t>
  </si>
  <si>
    <t xml:space="preserve">Укрупненный норматив цены субъекта РФ на 01.01.2023,  тыс рублей (без НДС) </t>
  </si>
  <si>
    <t xml:space="preserve">сумма стр. 3 и стр. 3.земля (все в ценах на 01.01.2023). </t>
  </si>
  <si>
    <t>Справочно: рост к ценам на 01.01.2023г. (использован ИПЦ)</t>
  </si>
  <si>
    <t>7.4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</si>
  <si>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</si>
  <si>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</si>
  <si>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</si>
  <si>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</si>
  <si>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2025-2026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</si>
  <si>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4.2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</si>
  <si>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</si>
  <si>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</si>
  <si>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</si>
  <si>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r>
      <t>тыс. м</t>
    </r>
    <r>
      <rPr>
        <b/>
        <vertAlign val="superscript"/>
        <sz val="12"/>
        <rFont val="Times New Roman"/>
        <family val="1"/>
        <charset val="204"/>
      </rPr>
      <t>2</t>
    </r>
  </si>
  <si>
    <t>5.3</t>
  </si>
  <si>
    <t>5.4</t>
  </si>
  <si>
    <t>5.5</t>
  </si>
  <si>
    <t>5.6</t>
  </si>
  <si>
    <t>2024 в ценах на начало 2023г.</t>
  </si>
  <si>
    <t>2024/2023</t>
  </si>
  <si>
    <t>Общество с ограниченной ответственностью «Центральная электросетевая компания»</t>
  </si>
  <si>
    <t>Московская область</t>
  </si>
  <si>
    <t>0,4/10 кВ</t>
  </si>
  <si>
    <t>Силовой трансформатор, автотрансформатор
6-750 кВ</t>
  </si>
  <si>
    <t>проектно-изыскательские работы</t>
  </si>
  <si>
    <t>Министерство экономического развития</t>
  </si>
  <si>
    <t>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</si>
  <si>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(Базовый вариант)</t>
    </r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</si>
  <si>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</si>
  <si>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</si>
  <si>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</si>
  <si>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</si>
  <si>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</si>
  <si>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</si>
  <si>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</si>
  <si>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</si>
  <si>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</si>
  <si>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</si>
  <si>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</si>
  <si>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</si>
  <si>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</si>
  <si>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</si>
  <si>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</si>
  <si>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</si>
  <si>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</si>
  <si>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</si>
  <si>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</si>
  <si>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</si>
  <si>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</si>
  <si>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</si>
  <si>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</si>
  <si>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</si>
  <si>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</si>
  <si>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</si>
  <si>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</si>
  <si>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</si>
  <si>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</si>
  <si>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</si>
  <si>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</si>
  <si>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</si>
  <si>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</si>
  <si>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</si>
  <si>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</si>
  <si>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</si>
  <si>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</si>
  <si>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</si>
  <si>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</si>
  <si>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</si>
  <si>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</si>
  <si>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</si>
  <si>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</si>
  <si>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</si>
  <si>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</si>
  <si>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</si>
  <si>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</si>
  <si>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</si>
  <si>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</si>
  <si>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</si>
  <si>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</si>
  <si>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</si>
  <si>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</si>
  <si>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</si>
  <si>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Таблица 2. Реконструкция ПС (элементов ПС), строительство элементов ПС 6-750 кВ</t>
  </si>
  <si>
    <t>10 кВ</t>
  </si>
  <si>
    <t xml:space="preserve">КСО </t>
  </si>
  <si>
    <t>В8-01-113</t>
  </si>
  <si>
    <t>Ц1-94-1110</t>
  </si>
  <si>
    <t>Выключатель (ячейка выключателя), ячейка/шкаф распределительного устройства</t>
  </si>
  <si>
    <t>0,4 кВ</t>
  </si>
  <si>
    <t>шт</t>
  </si>
  <si>
    <t>И11-144</t>
  </si>
  <si>
    <t>Ц1-94-1610</t>
  </si>
  <si>
    <t>АВР</t>
  </si>
  <si>
    <t>Реконструкция РУ -10 кВ и РУ 0,4 кВ в  ТП 312</t>
  </si>
  <si>
    <t>2025/2023</t>
  </si>
  <si>
    <t>Инфляция (Инвестиции в основной капитал)</t>
  </si>
  <si>
    <t>2026/2023</t>
  </si>
  <si>
    <t>Генеральный директор _____________________________________С.М Алехин</t>
  </si>
  <si>
    <t xml:space="preserve">Системы оперативного постоянного тока и собственных нужд </t>
  </si>
  <si>
    <t>1.3</t>
  </si>
  <si>
    <t>Распределительное устройство ТП 6-10 кВ</t>
  </si>
  <si>
    <t>РЗА</t>
  </si>
  <si>
    <t>И12-06</t>
  </si>
  <si>
    <t>Прочий шкаф (панель)</t>
  </si>
  <si>
    <t>1.4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</si>
  <si>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проекта: ТЕХНИЧЕСКОЕ ЗАДАНИЕ
на выполнение строительно-монтажных работ, пуско-наладочных работ на объекте
РУ-10кВ,РУ-0,4кВ ТП-313  улица Новая Стройка, 23А, дачный посёлок Красково, городской округ Люберцы, Московская область
</t>
  </si>
  <si>
    <r>
      <t xml:space="preserve">Субъекты Российской Федерации, на территории которых реализуется инвестиционный проект: городской округ Люберцы, Московская область </t>
    </r>
    <r>
      <rPr>
        <u/>
        <sz val="12"/>
        <rFont val="Times New Roman"/>
        <family val="1"/>
        <charset val="204"/>
      </rPr>
      <t xml:space="preserve">улица Новая Стройка, 23А, дачный посёлок Красково,  </t>
    </r>
  </si>
  <si>
    <t>П6-08</t>
  </si>
  <si>
    <t>И12-08</t>
  </si>
  <si>
    <t>ВВ 10 кВ на Т-1 Т-2</t>
  </si>
  <si>
    <t>Прочее устройство (аппаратура)</t>
  </si>
  <si>
    <t>КЛ , перемычки</t>
  </si>
  <si>
    <t>Кабель 120 мм2</t>
  </si>
  <si>
    <t>К1-05-128</t>
  </si>
  <si>
    <t>км</t>
  </si>
  <si>
    <t>Ц1-94-11010</t>
  </si>
  <si>
    <t>1.5</t>
  </si>
  <si>
    <t>1.6</t>
  </si>
  <si>
    <t>К3-10-114</t>
  </si>
  <si>
    <t>Для КЛ 0,4-500 кВ с утвержденным значением протяженности до 100 метров вместе с УНЦ из таблиц К1-К3 применяется коэффициент (Кф1), принимающий следующие значения</t>
  </si>
  <si>
    <t>Наименование инвестиционного проекта: Реконструкции РУ-10 кВ, РУ-0,4 кВ ТП-313 по адресу: дом 23А, улица Новая Стройка, дачный поселок Красково, городской округ Люберцы, Московская область (демонтаж металлической ТП - 9 м, демонтаж кирпично-бетонного фундамента - 27 кв.м., земляные работы для опалубки ТП, заливка установка фундамента под ТП - 6 шт., монтаж ТП - 1 шт., монтаж контура заземления, демонтаж ячеек КСО - 6 шт., демонтаж Т-1,Т-2 - 2 шт., демонтаж концевых муфт и кабелей 10кВ - 3 шт., демонтаж секционной перемычки 10кВ - 1 шт., прокладка кабельных вставок 10кВ - 3*7 м, монтаж концевых муфт 10кВ - 8 м, монтаж концевых муфт (секционная) 10кВ - 6 шт., установка и монтаж ячеек КСО - 6 шт., установка и монтаж ВВ 10 на Т-1,Т-2 - 2 шт., прокладка и монтаж секционной перемычки 10кВ - 21 м, монтаж секционной перемычки 0,4кВ - 40 м, монтаж концевых муфт (секционная) 0,4кВ, прокладка кабельной линии 10кВ, испытание выключателя нагрузки напряжением  10кВ - 6 шт., испытание КЛ 10кВ - 2 шт., испытание сборных и соединительных шин напряжением 10 кВ - 2 шт., фазировка кабельной линии - 2 шт., демонтаж шин алюминиевых - 9 м, демонтаж панелей 0,4кВ - 5 шт., монтаж панелей 0,4кВ - 6 шт., монтаж шин на изоляторах 0,4кВ - 12 м, монтаж секционной перемычки 0,4кВ - 40 м, монтаж панели АВР - 3*7 м, прокладка и монтаж перемычки на Т-1,Т-2 - 56 м, монтаж концевых муфт на перемычки Т-1,Т-2 - 8 шт., монтаж щита ЩСН - 1 шт., испытание КЛ 0,4кВ - 2 шт., фазировка кабельных линий - 2 шт., испытание сборных и соединительных шин напряжением 0,4 кВ - 2 шт.)</t>
  </si>
  <si>
    <t>Идентификатор инвестиционного проекта: O_N313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</si>
</sst>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0" formatCode="#,##0.0000"/>
    <numFmt numFmtId="171" formatCode="_-* #,##0.00_р_._-;\-* #,##0.00_р_._-;_-* &quot;-&quot;_р_._-;_-@_-"/>
    <numFmt numFmtId="172" formatCode="#,##0.0"/>
    <numFmt numFmtId="173" formatCode="0_)"/>
    <numFmt numFmtId="174" formatCode="0.0_)"/>
    <numFmt numFmtId="175" formatCode="0.0000000_)"/>
    <numFmt numFmtId="176" formatCode="0.000000_)"/>
    <numFmt numFmtId="177" formatCode="0.00000_)"/>
    <numFmt numFmtId="178" formatCode="0.000_)"/>
    <numFmt numFmtId="179" formatCode="#,##0.0000000000"/>
  </numFmts>
  <fonts count="9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3" fillId="0" borderId="0"/>
    <xf numFmtId="173" fontId="73" fillId="0" borderId="0"/>
    <xf numFmtId="0" fontId="1" fillId="0" borderId="0"/>
  </cellStyleXfs>
  <cellXfs count="316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32" fillId="0" borderId="0" xfId="0" applyFont="1"/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49" fontId="24" fillId="24" borderId="15" xfId="52" applyNumberFormat="1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4" fillId="24" borderId="10" xfId="0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7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4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/>
    </xf>
    <xf numFmtId="0" fontId="41" fillId="24" borderId="11" xfId="0" applyFont="1" applyFill="1" applyBorder="1" applyAlignment="1">
      <alignment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center" vertical="center" wrapText="1"/>
    </xf>
    <xf numFmtId="0" fontId="51" fillId="24" borderId="0" xfId="0" applyFont="1" applyFill="1"/>
    <xf numFmtId="3" fontId="41" fillId="24" borderId="10" xfId="0" applyNumberFormat="1" applyFont="1" applyFill="1" applyBorder="1" applyAlignment="1">
      <alignment horizontal="center" vertical="center"/>
    </xf>
    <xf numFmtId="0" fontId="51" fillId="24" borderId="10" xfId="0" applyFont="1" applyFill="1" applyBorder="1" applyAlignment="1">
      <alignment horizontal="center"/>
    </xf>
    <xf numFmtId="0" fontId="57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3" fillId="24" borderId="10" xfId="0" applyNumberFormat="1" applyFont="1" applyFill="1" applyBorder="1" applyAlignment="1">
      <alignment horizontal="center" vertical="center"/>
    </xf>
    <xf numFmtId="0" fontId="53" fillId="24" borderId="11" xfId="0" applyFont="1" applyFill="1" applyBorder="1" applyAlignment="1">
      <alignment vertical="center" wrapText="1"/>
    </xf>
    <xf numFmtId="3" fontId="53" fillId="24" borderId="10" xfId="0" applyNumberFormat="1" applyFont="1" applyFill="1" applyBorder="1" applyAlignment="1">
      <alignment horizontal="center" vertical="center"/>
    </xf>
    <xf numFmtId="0" fontId="58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1" fillId="24" borderId="10" xfId="0" applyNumberFormat="1" applyFont="1" applyFill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/>
    </xf>
    <xf numFmtId="0" fontId="4" fillId="24" borderId="18" xfId="0" applyFont="1" applyFill="1" applyBorder="1" applyAlignment="1">
      <alignment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59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3" fontId="46" fillId="24" borderId="10" xfId="0" applyNumberFormat="1" applyFont="1" applyFill="1" applyBorder="1" applyAlignment="1">
      <alignment horizontal="center"/>
    </xf>
    <xf numFmtId="0" fontId="62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/>
    <xf numFmtId="169" fontId="4" fillId="24" borderId="10" xfId="0" applyNumberFormat="1" applyFont="1" applyFill="1" applyBorder="1" applyAlignment="1">
      <alignment wrapText="1"/>
    </xf>
    <xf numFmtId="169" fontId="62" fillId="24" borderId="10" xfId="0" applyNumberFormat="1" applyFont="1" applyFill="1" applyBorder="1" applyAlignment="1">
      <alignment horizontal="center" vertical="center" wrapText="1"/>
    </xf>
    <xf numFmtId="0" fontId="4" fillId="24" borderId="0" xfId="52" applyFont="1" applyFill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3" fontId="65" fillId="0" borderId="10" xfId="0" applyNumberFormat="1" applyFont="1" applyBorder="1" applyAlignment="1">
      <alignment horizontal="center" vertical="center"/>
    </xf>
    <xf numFmtId="0" fontId="66" fillId="24" borderId="0" xfId="0" applyFont="1" applyFill="1" applyAlignment="1">
      <alignment horizontal="left" vertical="center"/>
    </xf>
    <xf numFmtId="170" fontId="24" fillId="24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71" fontId="4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/>
    </xf>
    <xf numFmtId="0" fontId="5" fillId="24" borderId="10" xfId="0" applyFont="1" applyFill="1" applyBorder="1" applyAlignment="1">
      <alignment vertical="center" wrapText="1"/>
    </xf>
    <xf numFmtId="0" fontId="5" fillId="24" borderId="10" xfId="52" applyFont="1" applyFill="1" applyBorder="1" applyAlignment="1">
      <alignment horizontal="left" vertical="center" wrapText="1"/>
    </xf>
    <xf numFmtId="49" fontId="5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 wrapText="1"/>
    </xf>
    <xf numFmtId="164" fontId="5" fillId="2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68" fillId="25" borderId="0" xfId="0" applyFont="1" applyFill="1"/>
    <xf numFmtId="0" fontId="69" fillId="25" borderId="0" xfId="0" applyFont="1" applyFill="1"/>
    <xf numFmtId="0" fontId="0" fillId="0" borderId="0" xfId="55" applyFont="1" applyAlignment="1">
      <alignment vertical="center"/>
    </xf>
    <xf numFmtId="0" fontId="70" fillId="25" borderId="0" xfId="0" applyFont="1" applyFill="1" applyAlignment="1">
      <alignment vertical="top"/>
    </xf>
    <xf numFmtId="0" fontId="71" fillId="25" borderId="0" xfId="0" applyFont="1" applyFill="1" applyAlignment="1">
      <alignment vertical="top"/>
    </xf>
    <xf numFmtId="0" fontId="26" fillId="0" borderId="0" xfId="55" applyFont="1"/>
    <xf numFmtId="173" fontId="74" fillId="0" borderId="21" xfId="56" applyFont="1" applyBorder="1" applyAlignment="1" applyProtection="1">
      <alignment horizontal="center" vertical="center"/>
      <protection locked="0"/>
    </xf>
    <xf numFmtId="173" fontId="75" fillId="0" borderId="22" xfId="56" applyFont="1" applyBorder="1" applyAlignment="1" applyProtection="1">
      <alignment horizontal="center" vertical="center" wrapText="1"/>
      <protection locked="0"/>
    </xf>
    <xf numFmtId="173" fontId="75" fillId="0" borderId="23" xfId="56" applyFont="1" applyBorder="1" applyAlignment="1" applyProtection="1">
      <alignment horizontal="center" vertical="center" wrapText="1"/>
      <protection locked="0"/>
    </xf>
    <xf numFmtId="0" fontId="1" fillId="0" borderId="0" xfId="57"/>
    <xf numFmtId="173" fontId="76" fillId="0" borderId="24" xfId="56" applyFont="1" applyBorder="1" applyAlignment="1" applyProtection="1">
      <alignment horizontal="center" vertical="center"/>
      <protection locked="0"/>
    </xf>
    <xf numFmtId="0" fontId="76" fillId="0" borderId="18" xfId="57" applyFont="1" applyBorder="1" applyAlignment="1">
      <alignment horizontal="center"/>
    </xf>
    <xf numFmtId="0" fontId="79" fillId="25" borderId="27" xfId="55" applyFont="1" applyFill="1" applyBorder="1" applyAlignment="1">
      <alignment horizontal="left" vertical="center" wrapText="1" indent="2"/>
    </xf>
    <xf numFmtId="1" fontId="80" fillId="25" borderId="28" xfId="55" applyNumberFormat="1" applyFont="1" applyFill="1" applyBorder="1" applyAlignment="1">
      <alignment horizontal="center" vertical="center"/>
    </xf>
    <xf numFmtId="1" fontId="80" fillId="25" borderId="29" xfId="55" applyNumberFormat="1" applyFont="1" applyFill="1" applyBorder="1" applyAlignment="1">
      <alignment horizontal="center" vertical="center"/>
    </xf>
    <xf numFmtId="0" fontId="79" fillId="25" borderId="30" xfId="55" applyFont="1" applyFill="1" applyBorder="1"/>
    <xf numFmtId="173" fontId="75" fillId="0" borderId="31" xfId="56" applyFont="1" applyBorder="1" applyAlignment="1">
      <alignment vertical="center"/>
    </xf>
    <xf numFmtId="174" fontId="76" fillId="0" borderId="19" xfId="56" applyNumberFormat="1" applyFont="1" applyBorder="1" applyAlignment="1">
      <alignment horizontal="center" vertical="center"/>
    </xf>
    <xf numFmtId="174" fontId="76" fillId="0" borderId="0" xfId="56" applyNumberFormat="1" applyFont="1" applyAlignment="1">
      <alignment horizontal="center" vertical="center"/>
    </xf>
    <xf numFmtId="174" fontId="76" fillId="0" borderId="32" xfId="56" applyNumberFormat="1" applyFont="1" applyBorder="1" applyAlignment="1">
      <alignment horizontal="center" vertical="center"/>
    </xf>
    <xf numFmtId="173" fontId="74" fillId="0" borderId="31" xfId="56" applyFont="1" applyBorder="1" applyAlignment="1">
      <alignment vertical="center"/>
    </xf>
    <xf numFmtId="174" fontId="81" fillId="0" borderId="19" xfId="56" applyNumberFormat="1" applyFont="1" applyBorder="1" applyAlignment="1">
      <alignment horizontal="center" vertical="center"/>
    </xf>
    <xf numFmtId="174" fontId="81" fillId="0" borderId="0" xfId="56" applyNumberFormat="1" applyFont="1" applyAlignment="1">
      <alignment horizontal="center" vertical="center"/>
    </xf>
    <xf numFmtId="174" fontId="81" fillId="0" borderId="32" xfId="56" applyNumberFormat="1" applyFont="1" applyBorder="1" applyAlignment="1">
      <alignment horizontal="center" vertical="center"/>
    </xf>
    <xf numFmtId="173" fontId="82" fillId="0" borderId="31" xfId="56" applyFont="1" applyBorder="1" applyAlignment="1">
      <alignment vertical="center" wrapText="1"/>
    </xf>
    <xf numFmtId="0" fontId="79" fillId="25" borderId="33" xfId="55" applyFont="1" applyFill="1" applyBorder="1" applyAlignment="1">
      <alignment horizontal="left" vertical="center" wrapText="1" indent="2"/>
    </xf>
    <xf numFmtId="1" fontId="81" fillId="25" borderId="18" xfId="55" applyNumberFormat="1" applyFont="1" applyFill="1" applyBorder="1" applyAlignment="1">
      <alignment horizontal="center" vertical="center"/>
    </xf>
    <xf numFmtId="1" fontId="81" fillId="25" borderId="25" xfId="55" applyNumberFormat="1" applyFont="1" applyFill="1" applyBorder="1" applyAlignment="1">
      <alignment horizontal="center" vertical="center"/>
    </xf>
    <xf numFmtId="0" fontId="76" fillId="25" borderId="26" xfId="55" applyFont="1" applyFill="1" applyBorder="1"/>
    <xf numFmtId="173" fontId="74" fillId="24" borderId="24" xfId="56" applyFont="1" applyFill="1" applyBorder="1" applyAlignment="1">
      <alignment vertical="center"/>
    </xf>
    <xf numFmtId="0" fontId="1" fillId="24" borderId="0" xfId="57" applyFill="1"/>
    <xf numFmtId="173" fontId="74" fillId="24" borderId="31" xfId="56" applyFont="1" applyFill="1" applyBorder="1" applyAlignment="1">
      <alignment vertical="center"/>
    </xf>
    <xf numFmtId="174" fontId="81" fillId="0" borderId="14" xfId="56" applyNumberFormat="1" applyFont="1" applyBorder="1" applyAlignment="1">
      <alignment horizontal="center" vertical="center"/>
    </xf>
    <xf numFmtId="174" fontId="81" fillId="0" borderId="15" xfId="56" applyNumberFormat="1" applyFont="1" applyBorder="1" applyAlignment="1">
      <alignment horizontal="center" vertical="center"/>
    </xf>
    <xf numFmtId="174" fontId="81" fillId="0" borderId="34" xfId="56" applyNumberFormat="1" applyFont="1" applyBorder="1" applyAlignment="1">
      <alignment horizontal="center" vertical="center"/>
    </xf>
    <xf numFmtId="0" fontId="79" fillId="25" borderId="35" xfId="55" applyFont="1" applyFill="1" applyBorder="1" applyAlignment="1">
      <alignment horizontal="left" vertical="center" wrapText="1" indent="2"/>
    </xf>
    <xf numFmtId="1" fontId="81" fillId="25" borderId="19" xfId="55" applyNumberFormat="1" applyFont="1" applyFill="1" applyBorder="1" applyAlignment="1">
      <alignment horizontal="center" vertical="center"/>
    </xf>
    <xf numFmtId="1" fontId="81" fillId="25" borderId="0" xfId="55" applyNumberFormat="1" applyFont="1" applyFill="1" applyAlignment="1">
      <alignment horizontal="center" vertical="center"/>
    </xf>
    <xf numFmtId="0" fontId="76" fillId="25" borderId="32" xfId="55" applyFont="1" applyFill="1" applyBorder="1"/>
    <xf numFmtId="0" fontId="80" fillId="25" borderId="33" xfId="55" applyFont="1" applyFill="1" applyBorder="1" applyAlignment="1">
      <alignment horizontal="left" vertical="center" wrapText="1" indent="2"/>
    </xf>
    <xf numFmtId="0" fontId="81" fillId="25" borderId="26" xfId="55" applyFont="1" applyFill="1" applyBorder="1"/>
    <xf numFmtId="173" fontId="74" fillId="0" borderId="36" xfId="56" applyFont="1" applyBorder="1" applyAlignment="1">
      <alignment vertical="center"/>
    </xf>
    <xf numFmtId="174" fontId="81" fillId="0" borderId="37" xfId="56" applyNumberFormat="1" applyFont="1" applyBorder="1" applyAlignment="1">
      <alignment horizontal="center" vertical="center"/>
    </xf>
    <xf numFmtId="174" fontId="81" fillId="0" borderId="38" xfId="56" applyNumberFormat="1" applyFont="1" applyBorder="1" applyAlignment="1">
      <alignment horizontal="center" vertical="center"/>
    </xf>
    <xf numFmtId="174" fontId="81" fillId="0" borderId="39" xfId="56" applyNumberFormat="1" applyFont="1" applyBorder="1" applyAlignment="1">
      <alignment horizontal="center" vertical="center"/>
    </xf>
    <xf numFmtId="0" fontId="80" fillId="25" borderId="27" xfId="55" applyFont="1" applyFill="1" applyBorder="1" applyAlignment="1">
      <alignment horizontal="left" vertical="center" wrapText="1" indent="2"/>
    </xf>
    <xf numFmtId="1" fontId="81" fillId="25" borderId="28" xfId="55" applyNumberFormat="1" applyFont="1" applyFill="1" applyBorder="1" applyAlignment="1">
      <alignment horizontal="center" vertical="center"/>
    </xf>
    <xf numFmtId="1" fontId="81" fillId="25" borderId="29" xfId="55" applyNumberFormat="1" applyFont="1" applyFill="1" applyBorder="1" applyAlignment="1">
      <alignment horizontal="center" vertical="center"/>
    </xf>
    <xf numFmtId="0" fontId="81" fillId="25" borderId="30" xfId="55" applyFont="1" applyFill="1" applyBorder="1"/>
    <xf numFmtId="173" fontId="74" fillId="0" borderId="24" xfId="56" applyFont="1" applyBorder="1" applyAlignment="1">
      <alignment vertical="center"/>
    </xf>
    <xf numFmtId="1" fontId="76" fillId="25" borderId="19" xfId="55" applyNumberFormat="1" applyFont="1" applyFill="1" applyBorder="1" applyAlignment="1">
      <alignment horizontal="center" vertical="center"/>
    </xf>
    <xf numFmtId="1" fontId="76" fillId="25" borderId="0" xfId="55" applyNumberFormat="1" applyFont="1" applyFill="1" applyAlignment="1">
      <alignment horizontal="center" vertical="center"/>
    </xf>
    <xf numFmtId="0" fontId="80" fillId="25" borderId="35" xfId="55" applyFont="1" applyFill="1" applyBorder="1" applyAlignment="1">
      <alignment horizontal="left" vertical="center" wrapText="1" indent="2"/>
    </xf>
    <xf numFmtId="0" fontId="81" fillId="25" borderId="32" xfId="55" applyFont="1" applyFill="1" applyBorder="1"/>
    <xf numFmtId="174" fontId="76" fillId="0" borderId="17" xfId="56" applyNumberFormat="1" applyFont="1" applyBorder="1" applyAlignment="1">
      <alignment horizontal="center" vertical="center"/>
    </xf>
    <xf numFmtId="174" fontId="76" fillId="0" borderId="15" xfId="56" applyNumberFormat="1" applyFont="1" applyBorder="1" applyAlignment="1">
      <alignment horizontal="center" vertical="center"/>
    </xf>
    <xf numFmtId="174" fontId="76" fillId="0" borderId="34" xfId="56" applyNumberFormat="1" applyFont="1" applyBorder="1" applyAlignment="1">
      <alignment horizontal="center" vertical="center"/>
    </xf>
    <xf numFmtId="1" fontId="76" fillId="25" borderId="18" xfId="55" applyNumberFormat="1" applyFont="1" applyFill="1" applyBorder="1" applyAlignment="1">
      <alignment horizontal="center" vertical="center"/>
    </xf>
    <xf numFmtId="1" fontId="76" fillId="25" borderId="25" xfId="55" applyNumberFormat="1" applyFont="1" applyFill="1" applyBorder="1" applyAlignment="1">
      <alignment horizontal="center" vertical="center"/>
    </xf>
    <xf numFmtId="173" fontId="74" fillId="0" borderId="35" xfId="56" applyFont="1" applyBorder="1" applyAlignment="1">
      <alignment vertical="center"/>
    </xf>
    <xf numFmtId="1" fontId="76" fillId="25" borderId="28" xfId="55" applyNumberFormat="1" applyFont="1" applyFill="1" applyBorder="1" applyAlignment="1">
      <alignment horizontal="center" vertical="center"/>
    </xf>
    <xf numFmtId="1" fontId="76" fillId="25" borderId="29" xfId="55" applyNumberFormat="1" applyFont="1" applyFill="1" applyBorder="1" applyAlignment="1">
      <alignment horizontal="center" vertical="center"/>
    </xf>
    <xf numFmtId="0" fontId="76" fillId="25" borderId="30" xfId="55" applyFont="1" applyFill="1" applyBorder="1"/>
    <xf numFmtId="174" fontId="84" fillId="0" borderId="19" xfId="56" applyNumberFormat="1" applyFont="1" applyBorder="1" applyAlignment="1">
      <alignment horizontal="center" vertical="center"/>
    </xf>
    <xf numFmtId="173" fontId="74" fillId="0" borderId="40" xfId="56" applyFont="1" applyBorder="1" applyAlignment="1">
      <alignment vertical="center" wrapText="1"/>
    </xf>
    <xf numFmtId="1" fontId="79" fillId="25" borderId="18" xfId="55" applyNumberFormat="1" applyFont="1" applyFill="1" applyBorder="1" applyAlignment="1">
      <alignment horizontal="center" vertical="center"/>
    </xf>
    <xf numFmtId="1" fontId="79" fillId="25" borderId="25" xfId="55" applyNumberFormat="1" applyFont="1" applyFill="1" applyBorder="1" applyAlignment="1">
      <alignment horizontal="center" vertical="center"/>
    </xf>
    <xf numFmtId="0" fontId="79" fillId="25" borderId="26" xfId="55" applyFont="1" applyFill="1" applyBorder="1"/>
    <xf numFmtId="173" fontId="81" fillId="0" borderId="31" xfId="56" applyFont="1" applyBorder="1" applyAlignment="1">
      <alignment vertical="center"/>
    </xf>
    <xf numFmtId="173" fontId="81" fillId="0" borderId="24" xfId="56" applyFont="1" applyBorder="1" applyAlignment="1">
      <alignment vertical="center" wrapText="1"/>
    </xf>
    <xf numFmtId="1" fontId="79" fillId="25" borderId="19" xfId="55" applyNumberFormat="1" applyFont="1" applyFill="1" applyBorder="1" applyAlignment="1">
      <alignment horizontal="center" vertical="center"/>
    </xf>
    <xf numFmtId="1" fontId="79" fillId="25" borderId="0" xfId="55" applyNumberFormat="1" applyFont="1" applyFill="1" applyAlignment="1">
      <alignment horizontal="center" vertical="center"/>
    </xf>
    <xf numFmtId="0" fontId="79" fillId="25" borderId="32" xfId="55" applyFont="1" applyFill="1" applyBorder="1"/>
    <xf numFmtId="175" fontId="81" fillId="0" borderId="0" xfId="56" applyNumberFormat="1" applyFont="1" applyAlignment="1">
      <alignment horizontal="center" vertical="center"/>
    </xf>
    <xf numFmtId="176" fontId="81" fillId="0" borderId="0" xfId="56" applyNumberFormat="1" applyFont="1" applyAlignment="1">
      <alignment horizontal="center" vertical="center"/>
    </xf>
    <xf numFmtId="175" fontId="81" fillId="0" borderId="32" xfId="56" applyNumberFormat="1" applyFont="1" applyBorder="1" applyAlignment="1">
      <alignment horizontal="center" vertical="center"/>
    </xf>
    <xf numFmtId="177" fontId="81" fillId="0" borderId="0" xfId="56" applyNumberFormat="1" applyFont="1" applyAlignment="1">
      <alignment horizontal="center" vertical="center"/>
    </xf>
    <xf numFmtId="0" fontId="88" fillId="0" borderId="0" xfId="57" applyFont="1" applyAlignment="1">
      <alignment horizontal="left"/>
    </xf>
    <xf numFmtId="0" fontId="88" fillId="0" borderId="0" xfId="57" applyFont="1"/>
    <xf numFmtId="0" fontId="88" fillId="0" borderId="0" xfId="57" applyFont="1" applyAlignment="1">
      <alignment horizontal="left" wrapText="1"/>
    </xf>
    <xf numFmtId="169" fontId="88" fillId="0" borderId="0" xfId="57" applyNumberFormat="1" applyFont="1"/>
    <xf numFmtId="0" fontId="91" fillId="0" borderId="0" xfId="57" applyFont="1" applyAlignment="1">
      <alignment horizontal="left"/>
    </xf>
    <xf numFmtId="174" fontId="32" fillId="24" borderId="0" xfId="56" applyNumberFormat="1" applyFont="1" applyFill="1" applyAlignment="1">
      <alignment horizontal="center" vertical="center"/>
    </xf>
    <xf numFmtId="173" fontId="92" fillId="0" borderId="0" xfId="56" applyFont="1" applyAlignment="1">
      <alignment vertical="center"/>
    </xf>
    <xf numFmtId="174" fontId="31" fillId="0" borderId="0" xfId="56" applyNumberFormat="1" applyFont="1" applyAlignment="1">
      <alignment horizontal="center" vertical="center"/>
    </xf>
    <xf numFmtId="178" fontId="93" fillId="0" borderId="0" xfId="44" applyNumberFormat="1" applyFont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4" fontId="41" fillId="24" borderId="10" xfId="0" applyNumberFormat="1" applyFont="1" applyFill="1" applyBorder="1" applyAlignment="1">
      <alignment horizontal="center" vertical="center"/>
    </xf>
    <xf numFmtId="4" fontId="4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/>
    </xf>
    <xf numFmtId="4" fontId="24" fillId="0" borderId="10" xfId="0" applyNumberFormat="1" applyFont="1" applyBorder="1" applyAlignment="1">
      <alignment horizontal="center" vertical="center"/>
    </xf>
    <xf numFmtId="4" fontId="6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179" fontId="24" fillId="24" borderId="11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/>
    </xf>
    <xf numFmtId="171" fontId="4" fillId="24" borderId="10" xfId="0" applyNumberFormat="1" applyFont="1" applyFill="1" applyBorder="1" applyAlignment="1">
      <alignment horizontal="center" vertical="center"/>
    </xf>
    <xf numFmtId="4" fontId="29" fillId="24" borderId="0" xfId="0" applyNumberFormat="1" applyFont="1" applyFill="1" applyAlignment="1">
      <alignment horizontal="center" vertical="center" wrapText="1"/>
    </xf>
    <xf numFmtId="0" fontId="94" fillId="0" borderId="0" xfId="0" applyFont="1" applyAlignment="1">
      <alignment vertical="center" wrapText="1"/>
    </xf>
    <xf numFmtId="168" fontId="4" fillId="24" borderId="10" xfId="0" applyNumberFormat="1" applyFont="1" applyFill="1" applyBorder="1" applyAlignment="1">
      <alignment horizontal="center" vertical="center" wrapText="1"/>
    </xf>
    <xf numFmtId="171" fontId="4" fillId="24" borderId="0" xfId="0" applyNumberFormat="1" applyFont="1" applyFill="1" applyAlignment="1">
      <alignment horizontal="center" vertical="center" wrapText="1"/>
    </xf>
    <xf numFmtId="164" fontId="4" fillId="24" borderId="0" xfId="0" applyNumberFormat="1" applyFont="1" applyFill="1" applyAlignment="1">
      <alignment horizontal="center" vertical="center"/>
    </xf>
    <xf numFmtId="0" fontId="64" fillId="0" borderId="0" xfId="53" applyFont="1" applyAlignment="1">
      <alignment vertical="center"/>
    </xf>
    <xf numFmtId="0" fontId="5" fillId="0" borderId="0" xfId="0" applyFont="1"/>
    <xf numFmtId="0" fontId="34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2" fillId="0" borderId="0" xfId="0" applyFont="1" applyAlignment="1">
      <alignment vertical="center"/>
    </xf>
    <xf numFmtId="0" fontId="37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9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5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top"/>
    </xf>
    <xf numFmtId="0" fontId="4" fillId="0" borderId="0" xfId="52" applyFont="1" applyAlignment="1">
      <alignment wrapText="1"/>
    </xf>
    <xf numFmtId="0" fontId="4" fillId="0" borderId="0" xfId="52" applyFont="1" applyAlignment="1">
      <alignment horizontal="left"/>
    </xf>
    <xf numFmtId="0" fontId="4" fillId="0" borderId="0" xfId="0" applyFont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7" fillId="24" borderId="0" xfId="0" applyFont="1" applyFill="1" applyAlignment="1">
      <alignment horizontal="left" vertical="center"/>
    </xf>
    <xf numFmtId="0" fontId="37" fillId="24" borderId="17" xfId="0" applyFont="1" applyFill="1" applyBorder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0" fontId="50" fillId="24" borderId="11" xfId="0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0" fillId="24" borderId="18" xfId="0" applyFont="1" applyFill="1" applyBorder="1" applyAlignment="1">
      <alignment horizontal="center" vertical="center" wrapText="1"/>
    </xf>
    <xf numFmtId="0" fontId="50" fillId="24" borderId="14" xfId="0" applyFont="1" applyFill="1" applyBorder="1" applyAlignment="1">
      <alignment horizontal="center" vertical="center" wrapText="1"/>
    </xf>
    <xf numFmtId="0" fontId="4" fillId="24" borderId="15" xfId="52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68" fillId="0" borderId="0" xfId="55" applyFont="1" applyAlignment="1">
      <alignment horizontal="left" vertical="center" wrapText="1"/>
    </xf>
    <xf numFmtId="0" fontId="78" fillId="0" borderId="25" xfId="57" applyFont="1" applyBorder="1" applyAlignment="1">
      <alignment horizontal="center"/>
    </xf>
    <xf numFmtId="0" fontId="78" fillId="0" borderId="26" xfId="57" applyFont="1" applyBorder="1" applyAlignment="1">
      <alignment horizontal="center"/>
    </xf>
    <xf numFmtId="0" fontId="90" fillId="0" borderId="0" xfId="57" applyFont="1" applyAlignment="1">
      <alignment horizontal="left" wrapText="1"/>
    </xf>
    <xf numFmtId="0" fontId="88" fillId="0" borderId="0" xfId="57" applyFont="1" applyAlignment="1">
      <alignment horizontal="left" wrapText="1"/>
    </xf>
    <xf numFmtId="0" fontId="5" fillId="0" borderId="0" xfId="52" applyFont="1"/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 xr:uid="{00000000-0005-0000-0000-000024000000}"/>
    <cellStyle name="Обычный 12 2" xfId="47" xr:uid="{00000000-0005-0000-0000-000025000000}"/>
    <cellStyle name="Обычный 140 3 2" xfId="57" xr:uid="{00000000-0005-0000-0000-000026000000}"/>
    <cellStyle name="Обычный 2" xfId="36" xr:uid="{00000000-0005-0000-0000-000027000000}"/>
    <cellStyle name="Обычный 25 2" xfId="56" xr:uid="{00000000-0005-0000-0000-000028000000}"/>
    <cellStyle name="Обычный 3" xfId="37" xr:uid="{00000000-0005-0000-0000-000029000000}"/>
    <cellStyle name="Обычный 3 2 2 2" xfId="48" xr:uid="{00000000-0005-0000-0000-00002A000000}"/>
    <cellStyle name="Обычный 4" xfId="44" xr:uid="{00000000-0005-0000-0000-00002B000000}"/>
    <cellStyle name="Обычный 5" xfId="45" xr:uid="{00000000-0005-0000-0000-00002C000000}"/>
    <cellStyle name="Обычный 6" xfId="46" xr:uid="{00000000-0005-0000-0000-00002D000000}"/>
    <cellStyle name="Обычный 6 2" xfId="52" xr:uid="{00000000-0005-0000-0000-00002E000000}"/>
    <cellStyle name="Обычный 6 2 3" xfId="54" xr:uid="{00000000-0005-0000-0000-00002F000000}"/>
    <cellStyle name="Обычный 7" xfId="53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2</xdr:row>
      <xdr:rowOff>307181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2</xdr:row>
      <xdr:rowOff>402431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83897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5"/>
  <sheetViews>
    <sheetView tabSelected="1" view="pageBreakPreview" zoomScale="70" zoomScaleNormal="70" zoomScaleSheetLayoutView="70" workbookViewId="0">
      <selection activeCell="A12" sqref="A12:S12"/>
    </sheetView>
  </sheetViews>
  <sheetFormatPr defaultColWidth="9" defaultRowHeight="15.75" x14ac:dyDescent="0.25"/>
  <cols>
    <col min="1" max="1" width="8.625" style="25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28" customWidth="1"/>
    <col min="8" max="8" width="16.75" style="28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8" width="16.75" style="4" customWidth="1"/>
    <col min="19" max="19" width="15.125" style="4" customWidth="1"/>
    <col min="20" max="16384" width="9" style="4"/>
  </cols>
  <sheetData>
    <row r="1" spans="1:36" x14ac:dyDescent="0.25">
      <c r="S1" s="32" t="s">
        <v>120</v>
      </c>
    </row>
    <row r="2" spans="1:36" ht="18.75" x14ac:dyDescent="0.3">
      <c r="S2" s="21"/>
    </row>
    <row r="3" spans="1:36" ht="18.75" x14ac:dyDescent="0.3">
      <c r="S3" s="21"/>
    </row>
    <row r="4" spans="1:36" ht="45" customHeight="1" x14ac:dyDescent="0.25">
      <c r="A4" s="270" t="s">
        <v>41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4"/>
      <c r="U4" s="24"/>
      <c r="V4" s="24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36" ht="18.75" x14ac:dyDescent="0.3">
      <c r="A5" s="271"/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</row>
    <row r="6" spans="1:36" s="258" customFormat="1" ht="18.75" x14ac:dyDescent="0.25">
      <c r="A6" s="272" t="s">
        <v>187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</row>
    <row r="7" spans="1:36" x14ac:dyDescent="0.25">
      <c r="A7" s="273" t="s">
        <v>39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59"/>
      <c r="U7" s="259"/>
      <c r="V7" s="259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</row>
    <row r="8" spans="1:36" ht="18.75" x14ac:dyDescent="0.3">
      <c r="A8" s="274" t="s">
        <v>178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61"/>
      <c r="U8" s="261"/>
      <c r="V8" s="261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36" ht="63.75" customHeight="1" x14ac:dyDescent="0.3">
      <c r="A9" s="276" t="s">
        <v>287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61"/>
      <c r="U9" s="261"/>
      <c r="V9" s="261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36" ht="18.75" x14ac:dyDescent="0.25">
      <c r="A10" s="315" t="s">
        <v>288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</row>
    <row r="11" spans="1:36" ht="18.75" x14ac:dyDescent="0.3">
      <c r="A11" s="278" t="s">
        <v>177</v>
      </c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61"/>
      <c r="U11" s="261"/>
      <c r="V11" s="261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 s="20" customFormat="1" ht="22.5" customHeight="1" x14ac:dyDescent="0.3">
      <c r="A12" s="275" t="s">
        <v>40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16"/>
      <c r="U12" s="16"/>
      <c r="V12" s="16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s="20" customFormat="1" ht="18.75" x14ac:dyDescent="0.3">
      <c r="A13" s="277" t="s">
        <v>273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16"/>
      <c r="U13" s="16"/>
      <c r="V13" s="16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s="20" customFormat="1" ht="18.75" x14ac:dyDescent="0.3">
      <c r="A14" s="277" t="s">
        <v>179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16"/>
      <c r="U14" s="16"/>
      <c r="V14" s="16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s="20" customFormat="1" ht="18.75" customHeight="1" x14ac:dyDescent="0.3">
      <c r="A15" s="275" t="s">
        <v>119</v>
      </c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16"/>
      <c r="U15" s="16"/>
      <c r="V15" s="16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15" customHeight="1" x14ac:dyDescent="0.25">
      <c r="A16" s="269" t="s">
        <v>8</v>
      </c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</row>
    <row r="17" spans="1:20" ht="15" customHeight="1" x14ac:dyDescent="0.25">
      <c r="A17" s="279" t="s">
        <v>0</v>
      </c>
      <c r="B17" s="280" t="s">
        <v>2</v>
      </c>
      <c r="C17" s="281" t="s">
        <v>37</v>
      </c>
      <c r="D17" s="281"/>
      <c r="E17" s="281"/>
      <c r="F17" s="281"/>
      <c r="G17" s="281"/>
      <c r="H17" s="281"/>
      <c r="I17" s="281"/>
      <c r="J17" s="281" t="s">
        <v>38</v>
      </c>
      <c r="K17" s="281"/>
      <c r="L17" s="281"/>
      <c r="M17" s="281"/>
      <c r="N17" s="281"/>
      <c r="O17" s="281"/>
      <c r="P17" s="281"/>
      <c r="Q17" s="281"/>
      <c r="R17" s="281"/>
      <c r="S17" s="281"/>
    </row>
    <row r="18" spans="1:20" ht="41.25" customHeight="1" x14ac:dyDescent="0.25">
      <c r="A18" s="279"/>
      <c r="B18" s="280"/>
      <c r="C18" s="282" t="s">
        <v>53</v>
      </c>
      <c r="D18" s="283"/>
      <c r="E18" s="283"/>
      <c r="F18" s="283"/>
      <c r="G18" s="283"/>
      <c r="H18" s="283"/>
      <c r="I18" s="284"/>
      <c r="J18" s="282" t="s">
        <v>53</v>
      </c>
      <c r="K18" s="283"/>
      <c r="L18" s="283"/>
      <c r="M18" s="283"/>
      <c r="N18" s="283"/>
      <c r="O18" s="283"/>
      <c r="P18" s="283"/>
      <c r="Q18" s="283"/>
      <c r="R18" s="283"/>
      <c r="S18" s="284"/>
    </row>
    <row r="19" spans="1:20" ht="33.75" customHeight="1" x14ac:dyDescent="0.25">
      <c r="A19" s="279"/>
      <c r="B19" s="280"/>
      <c r="C19" s="280" t="s">
        <v>11</v>
      </c>
      <c r="D19" s="280"/>
      <c r="E19" s="280"/>
      <c r="F19" s="280"/>
      <c r="G19" s="280" t="s">
        <v>95</v>
      </c>
      <c r="H19" s="280"/>
      <c r="I19" s="280"/>
      <c r="J19" s="280" t="s">
        <v>11</v>
      </c>
      <c r="K19" s="280"/>
      <c r="L19" s="280"/>
      <c r="M19" s="280"/>
      <c r="N19" s="280" t="s">
        <v>95</v>
      </c>
      <c r="O19" s="280"/>
      <c r="P19" s="280"/>
      <c r="Q19" s="280"/>
      <c r="R19" s="280"/>
      <c r="S19" s="280"/>
    </row>
    <row r="20" spans="1:20" s="6" customFormat="1" ht="94.5" x14ac:dyDescent="0.25">
      <c r="A20" s="279"/>
      <c r="B20" s="280"/>
      <c r="C20" s="30" t="s">
        <v>25</v>
      </c>
      <c r="D20" s="30" t="s">
        <v>7</v>
      </c>
      <c r="E20" s="30" t="s">
        <v>90</v>
      </c>
      <c r="F20" s="30" t="s">
        <v>9</v>
      </c>
      <c r="G20" s="30" t="s">
        <v>12</v>
      </c>
      <c r="H20" s="40" t="s">
        <v>167</v>
      </c>
      <c r="I20" s="10" t="s">
        <v>42</v>
      </c>
      <c r="J20" s="30" t="s">
        <v>25</v>
      </c>
      <c r="K20" s="30" t="s">
        <v>7</v>
      </c>
      <c r="L20" s="30" t="s">
        <v>90</v>
      </c>
      <c r="M20" s="30" t="s">
        <v>9</v>
      </c>
      <c r="N20" s="30" t="s">
        <v>12</v>
      </c>
      <c r="O20" s="40" t="s">
        <v>139</v>
      </c>
      <c r="P20" s="135" t="s">
        <v>140</v>
      </c>
      <c r="Q20" s="135" t="s">
        <v>141</v>
      </c>
      <c r="R20" s="135" t="s">
        <v>142</v>
      </c>
      <c r="S20" s="10" t="s">
        <v>42</v>
      </c>
      <c r="T20" s="9"/>
    </row>
    <row r="21" spans="1:20" s="9" customFormat="1" x14ac:dyDescent="0.25">
      <c r="A21" s="29">
        <v>1</v>
      </c>
      <c r="B21" s="30">
        <v>2</v>
      </c>
      <c r="C21" s="30">
        <v>3</v>
      </c>
      <c r="D21" s="30">
        <v>4</v>
      </c>
      <c r="E21" s="30">
        <v>5</v>
      </c>
      <c r="F21" s="30">
        <v>6</v>
      </c>
      <c r="G21" s="30">
        <v>7</v>
      </c>
      <c r="H21" s="30">
        <v>8</v>
      </c>
      <c r="I21" s="10">
        <v>9</v>
      </c>
      <c r="J21" s="30">
        <v>10</v>
      </c>
      <c r="K21" s="10">
        <v>11</v>
      </c>
      <c r="L21" s="30">
        <v>12</v>
      </c>
      <c r="M21" s="10">
        <v>13</v>
      </c>
      <c r="N21" s="30">
        <v>14</v>
      </c>
      <c r="O21" s="74">
        <v>15</v>
      </c>
      <c r="P21" s="74" t="s">
        <v>143</v>
      </c>
      <c r="Q21" s="74" t="s">
        <v>144</v>
      </c>
      <c r="R21" s="74" t="s">
        <v>145</v>
      </c>
      <c r="S21" s="30">
        <v>16</v>
      </c>
    </row>
    <row r="22" spans="1:20" s="6" customFormat="1" ht="47.25" x14ac:dyDescent="0.25">
      <c r="A22" s="29">
        <v>1</v>
      </c>
      <c r="B22" s="11" t="s">
        <v>87</v>
      </c>
      <c r="C22" s="30" t="s">
        <v>103</v>
      </c>
      <c r="D22" s="30" t="s">
        <v>94</v>
      </c>
      <c r="E22" s="30" t="s">
        <v>94</v>
      </c>
      <c r="F22" s="30" t="s">
        <v>94</v>
      </c>
      <c r="G22" s="30" t="s">
        <v>94</v>
      </c>
      <c r="H22" s="30" t="s">
        <v>94</v>
      </c>
      <c r="I22" s="30" t="s">
        <v>94</v>
      </c>
      <c r="J22" s="30" t="s">
        <v>94</v>
      </c>
      <c r="K22" s="30" t="s">
        <v>94</v>
      </c>
      <c r="L22" s="30" t="s">
        <v>94</v>
      </c>
      <c r="M22" s="30" t="s">
        <v>94</v>
      </c>
      <c r="N22" s="30" t="s">
        <v>94</v>
      </c>
      <c r="O22" s="30" t="s">
        <v>94</v>
      </c>
      <c r="P22" s="30"/>
      <c r="Q22" s="30"/>
      <c r="R22" s="30"/>
      <c r="S22" s="30" t="s">
        <v>94</v>
      </c>
    </row>
    <row r="23" spans="1:20" s="6" customFormat="1" ht="63" x14ac:dyDescent="0.25">
      <c r="A23" s="29" t="s">
        <v>70</v>
      </c>
      <c r="B23" s="12" t="s">
        <v>57</v>
      </c>
      <c r="C23" s="30"/>
      <c r="D23" s="30" t="s">
        <v>68</v>
      </c>
      <c r="E23" s="30"/>
      <c r="F23" s="30" t="s">
        <v>54</v>
      </c>
      <c r="G23" s="13" t="s">
        <v>29</v>
      </c>
      <c r="H23" s="30" t="s">
        <v>94</v>
      </c>
      <c r="I23" s="30" t="s">
        <v>94</v>
      </c>
      <c r="J23" s="30" t="s">
        <v>94</v>
      </c>
      <c r="K23" s="30" t="s">
        <v>23</v>
      </c>
      <c r="L23" s="30"/>
      <c r="M23" s="30" t="s">
        <v>54</v>
      </c>
      <c r="N23" s="13" t="s">
        <v>29</v>
      </c>
      <c r="O23" s="7"/>
      <c r="P23" s="7"/>
      <c r="Q23" s="7"/>
      <c r="R23" s="7"/>
      <c r="S23" s="8"/>
    </row>
    <row r="24" spans="1:20" s="6" customFormat="1" ht="63" x14ac:dyDescent="0.25">
      <c r="A24" s="29" t="s">
        <v>71</v>
      </c>
      <c r="B24" s="12" t="s">
        <v>58</v>
      </c>
      <c r="C24" s="30"/>
      <c r="D24" s="30" t="s">
        <v>23</v>
      </c>
      <c r="E24" s="30"/>
      <c r="F24" s="30" t="s">
        <v>54</v>
      </c>
      <c r="G24" s="13" t="s">
        <v>29</v>
      </c>
      <c r="H24" s="30" t="s">
        <v>94</v>
      </c>
      <c r="I24" s="30" t="s">
        <v>94</v>
      </c>
      <c r="J24" s="30" t="s">
        <v>94</v>
      </c>
      <c r="K24" s="30" t="s">
        <v>23</v>
      </c>
      <c r="L24" s="30"/>
      <c r="M24" s="30" t="s">
        <v>54</v>
      </c>
      <c r="N24" s="13" t="s">
        <v>29</v>
      </c>
      <c r="O24" s="7"/>
      <c r="P24" s="7"/>
      <c r="Q24" s="7"/>
      <c r="R24" s="7"/>
      <c r="S24" s="8"/>
    </row>
    <row r="25" spans="1:20" s="6" customFormat="1" ht="15" customHeight="1" x14ac:dyDescent="0.25">
      <c r="A25" s="26"/>
      <c r="B25" s="12" t="s">
        <v>1</v>
      </c>
      <c r="C25" s="30"/>
      <c r="D25" s="30"/>
      <c r="E25" s="30"/>
      <c r="F25" s="30"/>
      <c r="G25" s="13"/>
      <c r="H25" s="7"/>
      <c r="I25" s="8"/>
      <c r="J25" s="30"/>
      <c r="K25" s="30"/>
      <c r="L25" s="30"/>
      <c r="M25" s="30"/>
      <c r="N25" s="13"/>
      <c r="O25" s="7"/>
      <c r="P25" s="7"/>
      <c r="Q25" s="7"/>
      <c r="R25" s="7"/>
      <c r="S25" s="8"/>
    </row>
    <row r="26" spans="1:20" s="16" customFormat="1" ht="47.25" x14ac:dyDescent="0.25">
      <c r="A26" s="27">
        <v>2</v>
      </c>
      <c r="B26" s="11" t="s">
        <v>24</v>
      </c>
      <c r="C26" s="30" t="s">
        <v>94</v>
      </c>
      <c r="D26" s="30" t="s">
        <v>94</v>
      </c>
      <c r="E26" s="30" t="s">
        <v>94</v>
      </c>
      <c r="F26" s="30" t="s">
        <v>94</v>
      </c>
      <c r="G26" s="30" t="s">
        <v>94</v>
      </c>
      <c r="H26" s="30" t="s">
        <v>94</v>
      </c>
      <c r="I26" s="30" t="s">
        <v>94</v>
      </c>
      <c r="J26" s="30" t="s">
        <v>94</v>
      </c>
      <c r="K26" s="30" t="s">
        <v>94</v>
      </c>
      <c r="L26" s="30" t="s">
        <v>94</v>
      </c>
      <c r="M26" s="30" t="s">
        <v>94</v>
      </c>
      <c r="N26" s="30" t="s">
        <v>94</v>
      </c>
      <c r="O26" s="30" t="s">
        <v>94</v>
      </c>
      <c r="P26" s="30"/>
      <c r="Q26" s="30"/>
      <c r="R26" s="30"/>
      <c r="S26" s="30" t="s">
        <v>94</v>
      </c>
    </row>
    <row r="27" spans="1:20" s="16" customFormat="1" ht="46.5" customHeight="1" x14ac:dyDescent="0.25">
      <c r="A27" s="27" t="s">
        <v>72</v>
      </c>
      <c r="B27" s="12" t="s">
        <v>55</v>
      </c>
      <c r="C27" s="30"/>
      <c r="D27" s="31" t="s">
        <v>104</v>
      </c>
      <c r="E27" s="30"/>
      <c r="F27" s="30" t="s">
        <v>54</v>
      </c>
      <c r="G27" s="13" t="s">
        <v>28</v>
      </c>
      <c r="H27" s="30" t="s">
        <v>94</v>
      </c>
      <c r="I27" s="30" t="s">
        <v>94</v>
      </c>
      <c r="J27" s="30" t="s">
        <v>94</v>
      </c>
      <c r="K27" s="31" t="s">
        <v>104</v>
      </c>
      <c r="L27" s="30"/>
      <c r="M27" s="30" t="s">
        <v>54</v>
      </c>
      <c r="N27" s="13" t="s">
        <v>28</v>
      </c>
      <c r="O27" s="18"/>
      <c r="P27" s="18"/>
      <c r="Q27" s="18"/>
      <c r="R27" s="18"/>
      <c r="S27" s="15"/>
    </row>
    <row r="28" spans="1:20" s="16" customFormat="1" ht="49.5" customHeight="1" x14ac:dyDescent="0.25">
      <c r="A28" s="27" t="s">
        <v>73</v>
      </c>
      <c r="B28" s="12" t="s">
        <v>56</v>
      </c>
      <c r="C28" s="30"/>
      <c r="D28" s="31" t="s">
        <v>104</v>
      </c>
      <c r="E28" s="30"/>
      <c r="F28" s="30" t="s">
        <v>54</v>
      </c>
      <c r="G28" s="13" t="s">
        <v>28</v>
      </c>
      <c r="H28" s="30" t="s">
        <v>94</v>
      </c>
      <c r="I28" s="30" t="s">
        <v>94</v>
      </c>
      <c r="J28" s="30" t="s">
        <v>94</v>
      </c>
      <c r="K28" s="31" t="s">
        <v>104</v>
      </c>
      <c r="L28" s="30"/>
      <c r="M28" s="30" t="s">
        <v>54</v>
      </c>
      <c r="N28" s="13" t="s">
        <v>28</v>
      </c>
      <c r="O28" s="18"/>
      <c r="P28" s="18"/>
      <c r="Q28" s="18"/>
      <c r="R28" s="18"/>
      <c r="S28" s="15"/>
    </row>
    <row r="29" spans="1:20" s="16" customFormat="1" ht="16.5" customHeight="1" x14ac:dyDescent="0.25">
      <c r="A29" s="27"/>
      <c r="B29" s="12" t="s">
        <v>1</v>
      </c>
      <c r="C29" s="30"/>
      <c r="D29" s="31"/>
      <c r="E29" s="30"/>
      <c r="F29" s="30"/>
      <c r="G29" s="13"/>
      <c r="H29" s="18"/>
      <c r="I29" s="15"/>
      <c r="J29" s="30"/>
      <c r="K29" s="31"/>
      <c r="L29" s="30"/>
      <c r="M29" s="30"/>
      <c r="N29" s="13"/>
      <c r="O29" s="18"/>
      <c r="P29" s="18"/>
      <c r="Q29" s="18"/>
      <c r="R29" s="18"/>
      <c r="S29" s="15"/>
    </row>
    <row r="30" spans="1:20" s="16" customFormat="1" ht="47.25" x14ac:dyDescent="0.25">
      <c r="A30" s="27" t="s">
        <v>74</v>
      </c>
      <c r="B30" s="12" t="s">
        <v>108</v>
      </c>
      <c r="C30" s="30" t="s">
        <v>94</v>
      </c>
      <c r="D30" s="30" t="s">
        <v>94</v>
      </c>
      <c r="E30" s="30" t="s">
        <v>94</v>
      </c>
      <c r="F30" s="30" t="s">
        <v>94</v>
      </c>
      <c r="G30" s="30" t="s">
        <v>94</v>
      </c>
      <c r="H30" s="30" t="s">
        <v>94</v>
      </c>
      <c r="I30" s="30" t="s">
        <v>94</v>
      </c>
      <c r="J30" s="30" t="s">
        <v>94</v>
      </c>
      <c r="K30" s="30" t="s">
        <v>94</v>
      </c>
      <c r="L30" s="30" t="s">
        <v>94</v>
      </c>
      <c r="M30" s="30" t="s">
        <v>94</v>
      </c>
      <c r="N30" s="30" t="s">
        <v>94</v>
      </c>
      <c r="O30" s="30" t="s">
        <v>94</v>
      </c>
      <c r="P30" s="30"/>
      <c r="Q30" s="30"/>
      <c r="R30" s="30"/>
      <c r="S30" s="30" t="s">
        <v>94</v>
      </c>
    </row>
    <row r="31" spans="1:20" s="16" customFormat="1" ht="31.5" x14ac:dyDescent="0.25">
      <c r="A31" s="27" t="s">
        <v>76</v>
      </c>
      <c r="B31" s="12" t="s">
        <v>59</v>
      </c>
      <c r="C31" s="30"/>
      <c r="D31" s="30" t="s">
        <v>27</v>
      </c>
      <c r="E31" s="30"/>
      <c r="F31" s="30" t="s">
        <v>18</v>
      </c>
      <c r="G31" s="14" t="s">
        <v>30</v>
      </c>
      <c r="H31" s="30" t="s">
        <v>94</v>
      </c>
      <c r="I31" s="30" t="s">
        <v>94</v>
      </c>
      <c r="J31" s="30" t="s">
        <v>94</v>
      </c>
      <c r="K31" s="30" t="s">
        <v>27</v>
      </c>
      <c r="L31" s="30"/>
      <c r="M31" s="30" t="s">
        <v>18</v>
      </c>
      <c r="N31" s="14" t="s">
        <v>30</v>
      </c>
      <c r="O31" s="18"/>
      <c r="P31" s="18"/>
      <c r="Q31" s="18"/>
      <c r="R31" s="18"/>
      <c r="S31" s="15"/>
    </row>
    <row r="32" spans="1:20" s="16" customFormat="1" ht="31.5" x14ac:dyDescent="0.25">
      <c r="A32" s="27" t="s">
        <v>77</v>
      </c>
      <c r="B32" s="12" t="s">
        <v>60</v>
      </c>
      <c r="C32" s="30"/>
      <c r="D32" s="30" t="s">
        <v>27</v>
      </c>
      <c r="E32" s="30"/>
      <c r="F32" s="30" t="s">
        <v>18</v>
      </c>
      <c r="G32" s="14" t="s">
        <v>30</v>
      </c>
      <c r="H32" s="30" t="s">
        <v>94</v>
      </c>
      <c r="I32" s="30" t="s">
        <v>94</v>
      </c>
      <c r="J32" s="30" t="s">
        <v>94</v>
      </c>
      <c r="K32" s="30" t="s">
        <v>27</v>
      </c>
      <c r="L32" s="30"/>
      <c r="M32" s="30" t="s">
        <v>18</v>
      </c>
      <c r="N32" s="14" t="s">
        <v>30</v>
      </c>
      <c r="O32" s="18"/>
      <c r="P32" s="18"/>
      <c r="Q32" s="18"/>
      <c r="R32" s="18"/>
      <c r="S32" s="15"/>
    </row>
    <row r="33" spans="1:19" s="16" customFormat="1" ht="14.25" customHeight="1" x14ac:dyDescent="0.25">
      <c r="A33" s="27"/>
      <c r="B33" s="12" t="s">
        <v>1</v>
      </c>
      <c r="C33" s="30"/>
      <c r="D33" s="30"/>
      <c r="E33" s="30"/>
      <c r="F33" s="30"/>
      <c r="G33" s="14"/>
      <c r="H33" s="30" t="s">
        <v>94</v>
      </c>
      <c r="I33" s="30" t="s">
        <v>94</v>
      </c>
      <c r="J33" s="30" t="s">
        <v>94</v>
      </c>
      <c r="K33" s="30"/>
      <c r="L33" s="30"/>
      <c r="M33" s="30"/>
      <c r="N33" s="14"/>
      <c r="O33" s="18"/>
      <c r="P33" s="18"/>
      <c r="Q33" s="18"/>
      <c r="R33" s="18"/>
      <c r="S33" s="15"/>
    </row>
    <row r="34" spans="1:19" s="16" customFormat="1" ht="33" customHeight="1" x14ac:dyDescent="0.25">
      <c r="A34" s="27" t="s">
        <v>75</v>
      </c>
      <c r="B34" s="12" t="s">
        <v>109</v>
      </c>
      <c r="C34" s="30" t="s">
        <v>94</v>
      </c>
      <c r="D34" s="30" t="s">
        <v>94</v>
      </c>
      <c r="E34" s="30" t="s">
        <v>94</v>
      </c>
      <c r="F34" s="30" t="s">
        <v>94</v>
      </c>
      <c r="G34" s="30" t="s">
        <v>94</v>
      </c>
      <c r="H34" s="30" t="s">
        <v>94</v>
      </c>
      <c r="I34" s="30" t="s">
        <v>94</v>
      </c>
      <c r="J34" s="30" t="s">
        <v>94</v>
      </c>
      <c r="K34" s="30" t="s">
        <v>94</v>
      </c>
      <c r="L34" s="30" t="s">
        <v>94</v>
      </c>
      <c r="M34" s="30" t="s">
        <v>94</v>
      </c>
      <c r="N34" s="30" t="s">
        <v>94</v>
      </c>
      <c r="O34" s="30" t="s">
        <v>94</v>
      </c>
      <c r="P34" s="30"/>
      <c r="Q34" s="30"/>
      <c r="R34" s="30"/>
      <c r="S34" s="30" t="s">
        <v>94</v>
      </c>
    </row>
    <row r="35" spans="1:19" s="16" customFormat="1" ht="34.5" customHeight="1" x14ac:dyDescent="0.25">
      <c r="A35" s="27" t="s">
        <v>78</v>
      </c>
      <c r="B35" s="12" t="s">
        <v>61</v>
      </c>
      <c r="C35" s="17"/>
      <c r="D35" s="30" t="s">
        <v>105</v>
      </c>
      <c r="E35" s="18"/>
      <c r="F35" s="30" t="s">
        <v>10</v>
      </c>
      <c r="G35" s="14" t="s">
        <v>31</v>
      </c>
      <c r="H35" s="30" t="s">
        <v>94</v>
      </c>
      <c r="I35" s="30" t="s">
        <v>94</v>
      </c>
      <c r="J35" s="30" t="s">
        <v>94</v>
      </c>
      <c r="K35" s="30" t="s">
        <v>105</v>
      </c>
      <c r="L35" s="18"/>
      <c r="M35" s="30" t="s">
        <v>10</v>
      </c>
      <c r="N35" s="14" t="s">
        <v>31</v>
      </c>
      <c r="O35" s="18"/>
      <c r="P35" s="18"/>
      <c r="Q35" s="18"/>
      <c r="R35" s="18"/>
      <c r="S35" s="15"/>
    </row>
    <row r="36" spans="1:19" s="16" customFormat="1" ht="41.25" customHeight="1" x14ac:dyDescent="0.25">
      <c r="A36" s="27" t="s">
        <v>79</v>
      </c>
      <c r="B36" s="12" t="s">
        <v>62</v>
      </c>
      <c r="C36" s="17"/>
      <c r="D36" s="30" t="s">
        <v>105</v>
      </c>
      <c r="E36" s="18"/>
      <c r="F36" s="30" t="s">
        <v>10</v>
      </c>
      <c r="G36" s="14" t="s">
        <v>31</v>
      </c>
      <c r="H36" s="30" t="s">
        <v>94</v>
      </c>
      <c r="I36" s="30" t="s">
        <v>94</v>
      </c>
      <c r="J36" s="30" t="s">
        <v>94</v>
      </c>
      <c r="K36" s="30" t="s">
        <v>105</v>
      </c>
      <c r="L36" s="18"/>
      <c r="M36" s="30" t="s">
        <v>10</v>
      </c>
      <c r="N36" s="14" t="s">
        <v>31</v>
      </c>
      <c r="O36" s="18"/>
      <c r="P36" s="18"/>
      <c r="Q36" s="18"/>
      <c r="R36" s="18"/>
      <c r="S36" s="15"/>
    </row>
    <row r="37" spans="1:19" s="16" customFormat="1" x14ac:dyDescent="0.25">
      <c r="A37" s="27"/>
      <c r="B37" s="12" t="s">
        <v>1</v>
      </c>
      <c r="C37" s="17"/>
      <c r="D37" s="30"/>
      <c r="E37" s="18"/>
      <c r="F37" s="30"/>
      <c r="G37" s="14"/>
      <c r="H37" s="18"/>
      <c r="I37" s="15"/>
      <c r="J37" s="17"/>
      <c r="K37" s="30"/>
      <c r="L37" s="18"/>
      <c r="M37" s="30"/>
      <c r="N37" s="14"/>
      <c r="O37" s="18"/>
      <c r="P37" s="18"/>
      <c r="Q37" s="18"/>
      <c r="R37" s="18"/>
      <c r="S37" s="15"/>
    </row>
    <row r="38" spans="1:19" s="16" customFormat="1" ht="47.25" x14ac:dyDescent="0.25">
      <c r="A38" s="27">
        <v>4</v>
      </c>
      <c r="B38" s="12" t="s">
        <v>3</v>
      </c>
      <c r="C38" s="30"/>
      <c r="D38" s="30" t="s">
        <v>64</v>
      </c>
      <c r="E38" s="19" t="s">
        <v>80</v>
      </c>
      <c r="F38" s="19" t="s">
        <v>26</v>
      </c>
      <c r="G38" s="14" t="s">
        <v>32</v>
      </c>
      <c r="H38" s="30" t="s">
        <v>94</v>
      </c>
      <c r="I38" s="30" t="s">
        <v>94</v>
      </c>
      <c r="J38" s="30" t="s">
        <v>94</v>
      </c>
      <c r="K38" s="30" t="s">
        <v>64</v>
      </c>
      <c r="L38" s="19" t="s">
        <v>80</v>
      </c>
      <c r="M38" s="19" t="s">
        <v>26</v>
      </c>
      <c r="N38" s="14" t="s">
        <v>32</v>
      </c>
      <c r="O38" s="18"/>
      <c r="P38" s="18"/>
      <c r="Q38" s="18"/>
      <c r="R38" s="18"/>
      <c r="S38" s="15"/>
    </row>
    <row r="39" spans="1:19" s="16" customFormat="1" ht="47.25" x14ac:dyDescent="0.25">
      <c r="A39" s="27">
        <v>5</v>
      </c>
      <c r="B39" s="12" t="s">
        <v>67</v>
      </c>
      <c r="C39" s="30"/>
      <c r="D39" s="30" t="s">
        <v>94</v>
      </c>
      <c r="E39" s="19" t="s">
        <v>81</v>
      </c>
      <c r="F39" s="19" t="s">
        <v>26</v>
      </c>
      <c r="G39" s="14" t="s">
        <v>33</v>
      </c>
      <c r="H39" s="30" t="s">
        <v>94</v>
      </c>
      <c r="I39" s="30" t="s">
        <v>94</v>
      </c>
      <c r="J39" s="30" t="s">
        <v>94</v>
      </c>
      <c r="K39" s="30" t="s">
        <v>94</v>
      </c>
      <c r="L39" s="19" t="s">
        <v>81</v>
      </c>
      <c r="M39" s="19" t="s">
        <v>26</v>
      </c>
      <c r="N39" s="14" t="s">
        <v>33</v>
      </c>
      <c r="O39" s="1" t="s">
        <v>94</v>
      </c>
      <c r="P39" s="1"/>
      <c r="Q39" s="1"/>
      <c r="R39" s="1"/>
      <c r="S39" s="1" t="s">
        <v>94</v>
      </c>
    </row>
    <row r="40" spans="1:19" s="16" customFormat="1" ht="63" x14ac:dyDescent="0.25">
      <c r="A40" s="27" t="s">
        <v>82</v>
      </c>
      <c r="B40" s="12" t="s">
        <v>57</v>
      </c>
      <c r="C40" s="30"/>
      <c r="D40" s="30" t="s">
        <v>94</v>
      </c>
      <c r="E40" s="19"/>
      <c r="F40" s="19" t="s">
        <v>26</v>
      </c>
      <c r="G40" s="14" t="s">
        <v>33</v>
      </c>
      <c r="H40" s="30" t="s">
        <v>94</v>
      </c>
      <c r="I40" s="30" t="s">
        <v>94</v>
      </c>
      <c r="J40" s="30" t="s">
        <v>94</v>
      </c>
      <c r="K40" s="30" t="s">
        <v>94</v>
      </c>
      <c r="L40" s="19"/>
      <c r="M40" s="19" t="s">
        <v>26</v>
      </c>
      <c r="N40" s="14" t="s">
        <v>33</v>
      </c>
      <c r="O40" s="1" t="s">
        <v>94</v>
      </c>
      <c r="P40" s="1"/>
      <c r="Q40" s="1"/>
      <c r="R40" s="1"/>
      <c r="S40" s="1" t="s">
        <v>94</v>
      </c>
    </row>
    <row r="41" spans="1:19" s="16" customFormat="1" ht="63" x14ac:dyDescent="0.25">
      <c r="A41" s="27" t="s">
        <v>83</v>
      </c>
      <c r="B41" s="12" t="s">
        <v>58</v>
      </c>
      <c r="C41" s="30"/>
      <c r="D41" s="30" t="s">
        <v>94</v>
      </c>
      <c r="E41" s="19"/>
      <c r="F41" s="19" t="s">
        <v>26</v>
      </c>
      <c r="G41" s="14" t="s">
        <v>33</v>
      </c>
      <c r="H41" s="30" t="s">
        <v>94</v>
      </c>
      <c r="I41" s="30" t="s">
        <v>94</v>
      </c>
      <c r="J41" s="30" t="s">
        <v>94</v>
      </c>
      <c r="K41" s="30" t="s">
        <v>94</v>
      </c>
      <c r="L41" s="19"/>
      <c r="M41" s="19" t="s">
        <v>26</v>
      </c>
      <c r="N41" s="14" t="s">
        <v>33</v>
      </c>
      <c r="O41" s="1" t="s">
        <v>94</v>
      </c>
      <c r="P41" s="1"/>
      <c r="Q41" s="1"/>
      <c r="R41" s="1"/>
      <c r="S41" s="1" t="s">
        <v>94</v>
      </c>
    </row>
    <row r="42" spans="1:19" s="16" customFormat="1" ht="18.75" x14ac:dyDescent="0.25">
      <c r="A42" s="27" t="s">
        <v>1</v>
      </c>
      <c r="B42" s="12" t="s">
        <v>1</v>
      </c>
      <c r="C42" s="30"/>
      <c r="D42" s="30" t="s">
        <v>94</v>
      </c>
      <c r="E42" s="19"/>
      <c r="F42" s="19" t="s">
        <v>26</v>
      </c>
      <c r="G42" s="14" t="s">
        <v>33</v>
      </c>
      <c r="H42" s="30" t="s">
        <v>94</v>
      </c>
      <c r="I42" s="30" t="s">
        <v>94</v>
      </c>
      <c r="J42" s="30" t="s">
        <v>94</v>
      </c>
      <c r="K42" s="30" t="s">
        <v>94</v>
      </c>
      <c r="L42" s="19"/>
      <c r="M42" s="19" t="s">
        <v>26</v>
      </c>
      <c r="N42" s="14" t="s">
        <v>33</v>
      </c>
      <c r="O42" s="1" t="s">
        <v>94</v>
      </c>
      <c r="P42" s="1"/>
      <c r="Q42" s="1"/>
      <c r="R42" s="1"/>
      <c r="S42" s="1" t="s">
        <v>94</v>
      </c>
    </row>
    <row r="43" spans="1:19" s="16" customFormat="1" ht="18.75" x14ac:dyDescent="0.25">
      <c r="A43" s="27" t="s">
        <v>84</v>
      </c>
      <c r="B43" s="12" t="s">
        <v>55</v>
      </c>
      <c r="C43" s="30"/>
      <c r="D43" s="30" t="s">
        <v>94</v>
      </c>
      <c r="E43" s="19"/>
      <c r="F43" s="19" t="s">
        <v>26</v>
      </c>
      <c r="G43" s="14" t="s">
        <v>33</v>
      </c>
      <c r="H43" s="30" t="s">
        <v>94</v>
      </c>
      <c r="I43" s="30" t="s">
        <v>94</v>
      </c>
      <c r="J43" s="30" t="s">
        <v>94</v>
      </c>
      <c r="K43" s="30" t="s">
        <v>94</v>
      </c>
      <c r="L43" s="19"/>
      <c r="M43" s="19" t="s">
        <v>26</v>
      </c>
      <c r="N43" s="14" t="s">
        <v>33</v>
      </c>
      <c r="O43" s="1" t="s">
        <v>94</v>
      </c>
      <c r="P43" s="1"/>
      <c r="Q43" s="1"/>
      <c r="R43" s="1"/>
      <c r="S43" s="1" t="s">
        <v>94</v>
      </c>
    </row>
    <row r="44" spans="1:19" s="16" customFormat="1" ht="18.75" x14ac:dyDescent="0.25">
      <c r="A44" s="27" t="s">
        <v>84</v>
      </c>
      <c r="B44" s="12" t="s">
        <v>56</v>
      </c>
      <c r="C44" s="30"/>
      <c r="D44" s="30" t="s">
        <v>94</v>
      </c>
      <c r="E44" s="19"/>
      <c r="F44" s="19" t="s">
        <v>26</v>
      </c>
      <c r="G44" s="14" t="s">
        <v>33</v>
      </c>
      <c r="H44" s="30" t="s">
        <v>94</v>
      </c>
      <c r="I44" s="30" t="s">
        <v>94</v>
      </c>
      <c r="J44" s="30" t="s">
        <v>94</v>
      </c>
      <c r="K44" s="30" t="s">
        <v>94</v>
      </c>
      <c r="L44" s="19"/>
      <c r="M44" s="19" t="s">
        <v>26</v>
      </c>
      <c r="N44" s="14" t="s">
        <v>33</v>
      </c>
      <c r="O44" s="1" t="s">
        <v>94</v>
      </c>
      <c r="P44" s="1"/>
      <c r="Q44" s="1"/>
      <c r="R44" s="1"/>
      <c r="S44" s="1" t="s">
        <v>94</v>
      </c>
    </row>
    <row r="45" spans="1:19" s="16" customFormat="1" ht="18.75" x14ac:dyDescent="0.25">
      <c r="A45" s="27"/>
      <c r="B45" s="12" t="s">
        <v>1</v>
      </c>
      <c r="C45" s="30"/>
      <c r="D45" s="30" t="s">
        <v>94</v>
      </c>
      <c r="E45" s="19"/>
      <c r="F45" s="19" t="s">
        <v>26</v>
      </c>
      <c r="G45" s="14" t="s">
        <v>33</v>
      </c>
      <c r="H45" s="30" t="s">
        <v>94</v>
      </c>
      <c r="I45" s="30" t="s">
        <v>94</v>
      </c>
      <c r="J45" s="30" t="s">
        <v>94</v>
      </c>
      <c r="K45" s="30" t="s">
        <v>94</v>
      </c>
      <c r="L45" s="19"/>
      <c r="M45" s="19" t="s">
        <v>26</v>
      </c>
      <c r="N45" s="14" t="s">
        <v>33</v>
      </c>
      <c r="O45" s="1" t="s">
        <v>94</v>
      </c>
      <c r="P45" s="1"/>
      <c r="Q45" s="1"/>
      <c r="R45" s="1"/>
      <c r="S45" s="1" t="s">
        <v>94</v>
      </c>
    </row>
    <row r="46" spans="1:19" s="16" customFormat="1" ht="18.75" x14ac:dyDescent="0.25">
      <c r="A46" s="27" t="s">
        <v>84</v>
      </c>
      <c r="B46" s="12" t="s">
        <v>59</v>
      </c>
      <c r="C46" s="30"/>
      <c r="D46" s="30" t="s">
        <v>94</v>
      </c>
      <c r="E46" s="19"/>
      <c r="F46" s="19" t="s">
        <v>26</v>
      </c>
      <c r="G46" s="14" t="s">
        <v>33</v>
      </c>
      <c r="H46" s="30" t="s">
        <v>94</v>
      </c>
      <c r="I46" s="30" t="s">
        <v>94</v>
      </c>
      <c r="J46" s="30" t="s">
        <v>94</v>
      </c>
      <c r="K46" s="30" t="s">
        <v>94</v>
      </c>
      <c r="L46" s="19"/>
      <c r="M46" s="19" t="s">
        <v>26</v>
      </c>
      <c r="N46" s="14" t="s">
        <v>33</v>
      </c>
      <c r="O46" s="1" t="s">
        <v>94</v>
      </c>
      <c r="P46" s="1"/>
      <c r="Q46" s="1"/>
      <c r="R46" s="1"/>
      <c r="S46" s="1" t="s">
        <v>94</v>
      </c>
    </row>
    <row r="47" spans="1:19" s="16" customFormat="1" ht="18.75" x14ac:dyDescent="0.25">
      <c r="A47" s="27" t="s">
        <v>84</v>
      </c>
      <c r="B47" s="12" t="s">
        <v>60</v>
      </c>
      <c r="C47" s="30"/>
      <c r="D47" s="30" t="s">
        <v>94</v>
      </c>
      <c r="E47" s="19"/>
      <c r="F47" s="19" t="s">
        <v>26</v>
      </c>
      <c r="G47" s="14" t="s">
        <v>33</v>
      </c>
      <c r="H47" s="30" t="s">
        <v>94</v>
      </c>
      <c r="I47" s="30" t="s">
        <v>94</v>
      </c>
      <c r="J47" s="30" t="s">
        <v>94</v>
      </c>
      <c r="K47" s="30" t="s">
        <v>94</v>
      </c>
      <c r="L47" s="19"/>
      <c r="M47" s="19" t="s">
        <v>26</v>
      </c>
      <c r="N47" s="14" t="s">
        <v>33</v>
      </c>
      <c r="O47" s="1" t="s">
        <v>94</v>
      </c>
      <c r="P47" s="1"/>
      <c r="Q47" s="1"/>
      <c r="R47" s="1"/>
      <c r="S47" s="1" t="s">
        <v>94</v>
      </c>
    </row>
    <row r="48" spans="1:19" s="16" customFormat="1" ht="18.75" x14ac:dyDescent="0.25">
      <c r="A48" s="27"/>
      <c r="B48" s="12" t="s">
        <v>1</v>
      </c>
      <c r="C48" s="30"/>
      <c r="D48" s="30" t="s">
        <v>94</v>
      </c>
      <c r="E48" s="19"/>
      <c r="F48" s="19" t="s">
        <v>26</v>
      </c>
      <c r="G48" s="14" t="s">
        <v>33</v>
      </c>
      <c r="H48" s="30" t="s">
        <v>94</v>
      </c>
      <c r="I48" s="30" t="s">
        <v>94</v>
      </c>
      <c r="J48" s="30" t="s">
        <v>94</v>
      </c>
      <c r="K48" s="30" t="s">
        <v>94</v>
      </c>
      <c r="L48" s="19"/>
      <c r="M48" s="19" t="s">
        <v>26</v>
      </c>
      <c r="N48" s="14" t="s">
        <v>33</v>
      </c>
      <c r="O48" s="1" t="s">
        <v>94</v>
      </c>
      <c r="P48" s="1"/>
      <c r="Q48" s="1"/>
      <c r="R48" s="1"/>
      <c r="S48" s="1" t="s">
        <v>94</v>
      </c>
    </row>
    <row r="49" spans="1:19" s="16" customFormat="1" ht="99" customHeight="1" x14ac:dyDescent="0.25">
      <c r="A49" s="27" t="s">
        <v>84</v>
      </c>
      <c r="B49" s="12" t="s">
        <v>88</v>
      </c>
      <c r="C49" s="30"/>
      <c r="D49" s="30" t="s">
        <v>86</v>
      </c>
      <c r="E49" s="19"/>
      <c r="F49" s="19" t="s">
        <v>26</v>
      </c>
      <c r="G49" s="14" t="s">
        <v>33</v>
      </c>
      <c r="H49" s="30" t="s">
        <v>94</v>
      </c>
      <c r="I49" s="30" t="s">
        <v>94</v>
      </c>
      <c r="J49" s="30" t="s">
        <v>94</v>
      </c>
      <c r="K49" s="30" t="s">
        <v>86</v>
      </c>
      <c r="L49" s="19"/>
      <c r="M49" s="19" t="s">
        <v>26</v>
      </c>
      <c r="N49" s="14" t="s">
        <v>33</v>
      </c>
      <c r="O49" s="1" t="s">
        <v>94</v>
      </c>
      <c r="P49" s="1"/>
      <c r="Q49" s="1"/>
      <c r="R49" s="1"/>
      <c r="S49" s="1" t="s">
        <v>94</v>
      </c>
    </row>
    <row r="50" spans="1:19" s="16" customFormat="1" ht="31.5" x14ac:dyDescent="0.25">
      <c r="A50" s="27" t="s">
        <v>84</v>
      </c>
      <c r="B50" s="12" t="s">
        <v>69</v>
      </c>
      <c r="C50" s="30"/>
      <c r="D50" s="30" t="s">
        <v>85</v>
      </c>
      <c r="E50" s="19"/>
      <c r="F50" s="19" t="s">
        <v>26</v>
      </c>
      <c r="G50" s="14" t="s">
        <v>33</v>
      </c>
      <c r="H50" s="30" t="s">
        <v>94</v>
      </c>
      <c r="I50" s="30" t="s">
        <v>94</v>
      </c>
      <c r="J50" s="30" t="s">
        <v>94</v>
      </c>
      <c r="K50" s="30" t="s">
        <v>85</v>
      </c>
      <c r="L50" s="19"/>
      <c r="M50" s="19" t="s">
        <v>26</v>
      </c>
      <c r="N50" s="14" t="s">
        <v>33</v>
      </c>
      <c r="O50" s="1" t="s">
        <v>94</v>
      </c>
      <c r="P50" s="1"/>
      <c r="Q50" s="1"/>
      <c r="R50" s="1"/>
      <c r="S50" s="1" t="s">
        <v>94</v>
      </c>
    </row>
    <row r="51" spans="1:19" s="16" customFormat="1" x14ac:dyDescent="0.25">
      <c r="A51" s="27">
        <v>6</v>
      </c>
      <c r="B51" s="12" t="s">
        <v>4</v>
      </c>
      <c r="C51" s="30"/>
      <c r="D51" s="30" t="s">
        <v>19</v>
      </c>
      <c r="E51" s="30">
        <v>1</v>
      </c>
      <c r="F51" s="30" t="s">
        <v>18</v>
      </c>
      <c r="G51" s="14" t="s">
        <v>34</v>
      </c>
      <c r="H51" s="30" t="s">
        <v>94</v>
      </c>
      <c r="I51" s="30" t="s">
        <v>94</v>
      </c>
      <c r="J51" s="30" t="s">
        <v>94</v>
      </c>
      <c r="K51" s="30" t="s">
        <v>19</v>
      </c>
      <c r="L51" s="30">
        <v>1</v>
      </c>
      <c r="M51" s="30" t="s">
        <v>18</v>
      </c>
      <c r="N51" s="14" t="s">
        <v>34</v>
      </c>
      <c r="O51" s="18"/>
      <c r="P51" s="18"/>
      <c r="Q51" s="18"/>
      <c r="R51" s="18"/>
      <c r="S51" s="15"/>
    </row>
    <row r="52" spans="1:19" s="16" customFormat="1" x14ac:dyDescent="0.25">
      <c r="A52" s="27">
        <v>7</v>
      </c>
      <c r="B52" s="12" t="s">
        <v>5</v>
      </c>
      <c r="C52" s="30"/>
      <c r="D52" s="30" t="s">
        <v>15</v>
      </c>
      <c r="E52" s="30">
        <v>1</v>
      </c>
      <c r="F52" s="30" t="s">
        <v>18</v>
      </c>
      <c r="G52" s="14" t="s">
        <v>35</v>
      </c>
      <c r="H52" s="30" t="s">
        <v>94</v>
      </c>
      <c r="I52" s="30" t="s">
        <v>94</v>
      </c>
      <c r="J52" s="30" t="s">
        <v>94</v>
      </c>
      <c r="K52" s="30" t="s">
        <v>15</v>
      </c>
      <c r="L52" s="30">
        <v>1</v>
      </c>
      <c r="M52" s="30" t="s">
        <v>18</v>
      </c>
      <c r="N52" s="14" t="s">
        <v>35</v>
      </c>
      <c r="O52" s="18"/>
      <c r="P52" s="18"/>
      <c r="Q52" s="18"/>
      <c r="R52" s="18"/>
      <c r="S52" s="15"/>
    </row>
    <row r="53" spans="1:19" s="16" customFormat="1" ht="51.75" customHeight="1" x14ac:dyDescent="0.25">
      <c r="A53" s="27"/>
      <c r="B53" s="12" t="s">
        <v>63</v>
      </c>
      <c r="C53" s="30" t="s">
        <v>94</v>
      </c>
      <c r="D53" s="30" t="s">
        <v>94</v>
      </c>
      <c r="E53" s="30" t="s">
        <v>94</v>
      </c>
      <c r="F53" s="30" t="s">
        <v>94</v>
      </c>
      <c r="G53" s="30" t="s">
        <v>94</v>
      </c>
      <c r="H53" s="30" t="s">
        <v>94</v>
      </c>
      <c r="I53" s="30" t="s">
        <v>94</v>
      </c>
      <c r="J53" s="30" t="s">
        <v>94</v>
      </c>
      <c r="K53" s="30" t="s">
        <v>94</v>
      </c>
      <c r="L53" s="30" t="s">
        <v>94</v>
      </c>
      <c r="M53" s="30" t="s">
        <v>94</v>
      </c>
      <c r="N53" s="30" t="s">
        <v>94</v>
      </c>
      <c r="O53" s="30" t="s">
        <v>94</v>
      </c>
      <c r="P53" s="30"/>
      <c r="Q53" s="30"/>
      <c r="R53" s="30"/>
      <c r="S53" s="30"/>
    </row>
    <row r="54" spans="1:19" ht="18.75" customHeight="1" x14ac:dyDescent="0.25">
      <c r="A54" s="266"/>
      <c r="B54" s="266"/>
      <c r="C54" s="266"/>
      <c r="D54" s="266"/>
      <c r="E54" s="266"/>
      <c r="F54" s="266"/>
      <c r="G54" s="266"/>
    </row>
    <row r="55" spans="1:19" ht="41.25" customHeight="1" x14ac:dyDescent="0.25">
      <c r="A55" s="268" t="s">
        <v>264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</row>
    <row r="56" spans="1:19" ht="38.25" customHeight="1" x14ac:dyDescent="0.25">
      <c r="A56" s="266"/>
      <c r="B56" s="266"/>
      <c r="C56" s="266"/>
      <c r="D56" s="266"/>
      <c r="E56" s="266"/>
      <c r="F56" s="266"/>
      <c r="G56" s="266"/>
      <c r="H56" s="4"/>
    </row>
    <row r="57" spans="1:19" ht="18.75" customHeight="1" x14ac:dyDescent="0.25">
      <c r="A57" s="267"/>
      <c r="B57" s="267"/>
      <c r="C57" s="267"/>
      <c r="D57" s="267"/>
      <c r="E57" s="267"/>
      <c r="F57" s="267"/>
      <c r="G57" s="267"/>
    </row>
    <row r="58" spans="1:19" ht="217.5" customHeight="1" x14ac:dyDescent="0.25">
      <c r="A58" s="262"/>
      <c r="B58" s="265"/>
      <c r="C58" s="265"/>
      <c r="D58" s="265"/>
      <c r="E58" s="265"/>
      <c r="F58" s="265"/>
      <c r="G58" s="265"/>
    </row>
    <row r="59" spans="1:19" ht="53.25" customHeight="1" x14ac:dyDescent="0.25">
      <c r="A59" s="262"/>
      <c r="B59" s="263"/>
      <c r="C59" s="263"/>
      <c r="D59" s="263"/>
      <c r="E59" s="263"/>
      <c r="F59" s="263"/>
      <c r="G59" s="263"/>
    </row>
    <row r="60" spans="1:19" x14ac:dyDescent="0.25">
      <c r="A60" s="264"/>
      <c r="B60" s="264"/>
      <c r="C60" s="264"/>
      <c r="D60" s="264"/>
      <c r="E60" s="264"/>
      <c r="F60" s="264"/>
      <c r="G60" s="264"/>
    </row>
    <row r="61" spans="1:19" x14ac:dyDescent="0.25">
      <c r="B61" s="4"/>
    </row>
    <row r="65" spans="2:2" x14ac:dyDescent="0.25">
      <c r="B65" s="4"/>
    </row>
  </sheetData>
  <mergeCells count="30">
    <mergeCell ref="J19:M19"/>
    <mergeCell ref="N19:S19"/>
    <mergeCell ref="J17:S17"/>
    <mergeCell ref="J18:S18"/>
    <mergeCell ref="G19:I19"/>
    <mergeCell ref="A17:A20"/>
    <mergeCell ref="C19:F19"/>
    <mergeCell ref="C17:I17"/>
    <mergeCell ref="B17:B20"/>
    <mergeCell ref="C18:I18"/>
    <mergeCell ref="A16:S16"/>
    <mergeCell ref="A4:S4"/>
    <mergeCell ref="A5:S5"/>
    <mergeCell ref="A6:S6"/>
    <mergeCell ref="A7:S7"/>
    <mergeCell ref="A8:S8"/>
    <mergeCell ref="A12:S12"/>
    <mergeCell ref="A9:S9"/>
    <mergeCell ref="A10:S10"/>
    <mergeCell ref="A13:S13"/>
    <mergeCell ref="A14:S14"/>
    <mergeCell ref="A15:S15"/>
    <mergeCell ref="A11:S11"/>
    <mergeCell ref="A59:G59"/>
    <mergeCell ref="A60:G60"/>
    <mergeCell ref="A58:G58"/>
    <mergeCell ref="A54:G54"/>
    <mergeCell ref="A56:G56"/>
    <mergeCell ref="A57:G57"/>
    <mergeCell ref="A55:S5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W52"/>
  <sheetViews>
    <sheetView topLeftCell="A4" zoomScale="70" zoomScaleNormal="70" zoomScaleSheetLayoutView="70" workbookViewId="0">
      <selection activeCell="K6" sqref="K6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10" width="13.875" style="47" customWidth="1"/>
    <col min="11" max="11" width="16.75" style="47" customWidth="1"/>
    <col min="12" max="12" width="15.125" style="37" customWidth="1"/>
    <col min="13" max="13" width="14" style="39" customWidth="1"/>
    <col min="14" max="14" width="22.375" style="39" customWidth="1"/>
    <col min="15" max="15" width="13.5" style="39" customWidth="1"/>
    <col min="16" max="16" width="10.875" style="39" customWidth="1"/>
    <col min="17" max="17" width="13.875" style="39" customWidth="1"/>
    <col min="18" max="21" width="16.75" style="39" customWidth="1"/>
    <col min="22" max="22" width="15.125" style="39" customWidth="1"/>
    <col min="23" max="16384" width="9" style="39"/>
  </cols>
  <sheetData>
    <row r="1" spans="1:22" s="72" customFormat="1" x14ac:dyDescent="0.25">
      <c r="A1" s="68"/>
      <c r="B1" s="69"/>
      <c r="C1" s="70"/>
      <c r="D1" s="43"/>
      <c r="E1" s="43"/>
      <c r="F1" s="43"/>
      <c r="G1" s="42"/>
      <c r="H1" s="42"/>
      <c r="I1" s="42"/>
      <c r="J1" s="42"/>
      <c r="K1" s="42"/>
      <c r="L1" s="71"/>
      <c r="M1" s="37"/>
      <c r="N1" s="39"/>
      <c r="O1" s="39"/>
      <c r="V1" s="73" t="str">
        <f>т1!S1</f>
        <v>форма таблиц с официального сайта Минэнерго России</v>
      </c>
    </row>
    <row r="2" spans="1:22" s="72" customFormat="1" x14ac:dyDescent="0.25">
      <c r="A2" s="292" t="s">
        <v>249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</row>
    <row r="3" spans="1:22" s="72" customFormat="1" x14ac:dyDescent="0.25">
      <c r="A3" s="293" t="s">
        <v>0</v>
      </c>
      <c r="B3" s="291" t="s">
        <v>2</v>
      </c>
      <c r="C3" s="294" t="s">
        <v>37</v>
      </c>
      <c r="D3" s="294"/>
      <c r="E3" s="294"/>
      <c r="F3" s="294"/>
      <c r="G3" s="294"/>
      <c r="H3" s="294"/>
      <c r="I3" s="294"/>
      <c r="J3" s="294"/>
      <c r="K3" s="294"/>
      <c r="L3" s="294"/>
      <c r="M3" s="294" t="s">
        <v>38</v>
      </c>
      <c r="N3" s="294"/>
      <c r="O3" s="294"/>
      <c r="P3" s="294"/>
      <c r="Q3" s="294"/>
      <c r="R3" s="294"/>
      <c r="S3" s="294"/>
      <c r="T3" s="294"/>
      <c r="U3" s="294"/>
      <c r="V3" s="294"/>
    </row>
    <row r="4" spans="1:22" s="72" customFormat="1" ht="78" customHeight="1" x14ac:dyDescent="0.25">
      <c r="A4" s="293"/>
      <c r="B4" s="291"/>
      <c r="C4" s="291" t="s">
        <v>272</v>
      </c>
      <c r="D4" s="291"/>
      <c r="E4" s="291"/>
      <c r="F4" s="291"/>
      <c r="G4" s="291"/>
      <c r="H4" s="291"/>
      <c r="I4" s="291"/>
      <c r="J4" s="291"/>
      <c r="K4" s="291"/>
      <c r="L4" s="291"/>
      <c r="M4" s="291" t="s">
        <v>53</v>
      </c>
      <c r="N4" s="291"/>
      <c r="O4" s="291"/>
      <c r="P4" s="291"/>
      <c r="Q4" s="291"/>
      <c r="R4" s="291"/>
      <c r="S4" s="291"/>
      <c r="T4" s="291"/>
      <c r="U4" s="291"/>
      <c r="V4" s="291"/>
    </row>
    <row r="5" spans="1:22" ht="33.75" customHeight="1" x14ac:dyDescent="0.25">
      <c r="A5" s="293"/>
      <c r="B5" s="291"/>
      <c r="C5" s="291" t="s">
        <v>11</v>
      </c>
      <c r="D5" s="291"/>
      <c r="E5" s="291"/>
      <c r="F5" s="291"/>
      <c r="G5" s="291" t="s">
        <v>95</v>
      </c>
      <c r="H5" s="291"/>
      <c r="I5" s="291"/>
      <c r="J5" s="291"/>
      <c r="K5" s="291"/>
      <c r="L5" s="291"/>
      <c r="M5" s="291" t="s">
        <v>11</v>
      </c>
      <c r="N5" s="291"/>
      <c r="O5" s="291"/>
      <c r="P5" s="291"/>
      <c r="Q5" s="291" t="s">
        <v>95</v>
      </c>
      <c r="R5" s="291"/>
      <c r="S5" s="291"/>
      <c r="T5" s="291"/>
      <c r="U5" s="291"/>
      <c r="V5" s="291"/>
    </row>
    <row r="6" spans="1:22" s="70" customFormat="1" ht="236.25" x14ac:dyDescent="0.25">
      <c r="A6" s="293"/>
      <c r="B6" s="291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140</v>
      </c>
      <c r="I6" s="40" t="s">
        <v>141</v>
      </c>
      <c r="J6" s="40" t="s">
        <v>286</v>
      </c>
      <c r="K6" s="40" t="s">
        <v>167</v>
      </c>
      <c r="L6" s="74" t="s">
        <v>42</v>
      </c>
      <c r="M6" s="40" t="s">
        <v>25</v>
      </c>
      <c r="N6" s="40" t="s">
        <v>7</v>
      </c>
      <c r="O6" s="40" t="s">
        <v>90</v>
      </c>
      <c r="P6" s="40" t="s">
        <v>9</v>
      </c>
      <c r="Q6" s="40" t="s">
        <v>12</v>
      </c>
      <c r="R6" s="40" t="s">
        <v>139</v>
      </c>
      <c r="S6" s="135" t="s">
        <v>140</v>
      </c>
      <c r="T6" s="135" t="s">
        <v>141</v>
      </c>
      <c r="U6" s="135" t="s">
        <v>142</v>
      </c>
      <c r="V6" s="74" t="s">
        <v>42</v>
      </c>
    </row>
    <row r="7" spans="1:22" s="43" customFormat="1" x14ac:dyDescent="0.25">
      <c r="A7" s="75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47</v>
      </c>
      <c r="I7" s="29" t="s">
        <v>52</v>
      </c>
      <c r="J7" s="29" t="s">
        <v>170</v>
      </c>
      <c r="K7" s="30">
        <v>8</v>
      </c>
      <c r="L7" s="74">
        <v>9</v>
      </c>
      <c r="M7" s="40">
        <v>10</v>
      </c>
      <c r="N7" s="74">
        <v>11</v>
      </c>
      <c r="O7" s="40">
        <v>12</v>
      </c>
      <c r="P7" s="74">
        <v>13</v>
      </c>
      <c r="Q7" s="40">
        <v>14</v>
      </c>
      <c r="R7" s="74">
        <v>15</v>
      </c>
      <c r="S7" s="74" t="s">
        <v>143</v>
      </c>
      <c r="T7" s="74" t="s">
        <v>144</v>
      </c>
      <c r="U7" s="74" t="s">
        <v>145</v>
      </c>
      <c r="V7" s="40">
        <v>16</v>
      </c>
    </row>
    <row r="8" spans="1:22" s="72" customFormat="1" ht="31.5" x14ac:dyDescent="0.25">
      <c r="A8" s="75">
        <v>1</v>
      </c>
      <c r="B8" s="76" t="s">
        <v>267</v>
      </c>
      <c r="C8" s="40" t="s">
        <v>189</v>
      </c>
      <c r="D8" s="40" t="s">
        <v>94</v>
      </c>
      <c r="E8" s="40" t="s">
        <v>94</v>
      </c>
      <c r="F8" s="40" t="s">
        <v>94</v>
      </c>
      <c r="G8" s="40" t="s">
        <v>94</v>
      </c>
      <c r="H8" s="40"/>
      <c r="I8" s="40"/>
      <c r="J8" s="40"/>
      <c r="K8" s="40" t="s">
        <v>94</v>
      </c>
      <c r="L8" s="86">
        <f>L9+L10+L12+L13+L11+L14</f>
        <v>16073.736365749999</v>
      </c>
      <c r="M8" s="40" t="s">
        <v>94</v>
      </c>
      <c r="N8" s="40" t="s">
        <v>94</v>
      </c>
      <c r="O8" s="40" t="s">
        <v>94</v>
      </c>
      <c r="P8" s="40" t="s">
        <v>94</v>
      </c>
      <c r="Q8" s="40" t="s">
        <v>94</v>
      </c>
      <c r="R8" s="40" t="s">
        <v>94</v>
      </c>
      <c r="S8" s="40"/>
      <c r="T8" s="40"/>
      <c r="U8" s="40"/>
      <c r="V8" s="40" t="s">
        <v>94</v>
      </c>
    </row>
    <row r="9" spans="1:22" s="72" customFormat="1" ht="63" x14ac:dyDescent="0.25">
      <c r="A9" s="75" t="s">
        <v>70</v>
      </c>
      <c r="B9" s="77" t="s">
        <v>155</v>
      </c>
      <c r="C9" s="40" t="s">
        <v>250</v>
      </c>
      <c r="D9" s="40" t="s">
        <v>251</v>
      </c>
      <c r="E9" s="74">
        <v>6</v>
      </c>
      <c r="F9" s="86" t="s">
        <v>256</v>
      </c>
      <c r="G9" s="1" t="s">
        <v>252</v>
      </c>
      <c r="H9" s="251" t="s">
        <v>253</v>
      </c>
      <c r="I9" s="251">
        <v>1.25</v>
      </c>
      <c r="J9" s="84" t="s">
        <v>94</v>
      </c>
      <c r="K9" s="250">
        <v>1495.46</v>
      </c>
      <c r="L9" s="250">
        <f t="shared" ref="L9:L13" si="0">K9*I9*E9</f>
        <v>11215.95</v>
      </c>
      <c r="M9" s="40"/>
      <c r="N9" s="40"/>
      <c r="O9" s="40"/>
      <c r="P9" s="40" t="s">
        <v>54</v>
      </c>
      <c r="Q9" s="78" t="s">
        <v>117</v>
      </c>
      <c r="R9" s="81"/>
      <c r="S9" s="84"/>
      <c r="T9" s="137"/>
      <c r="U9" s="81">
        <f>R9*T9</f>
        <v>0</v>
      </c>
      <c r="V9" s="80">
        <f>U9*O9</f>
        <v>0</v>
      </c>
    </row>
    <row r="10" spans="1:22" s="72" customFormat="1" ht="31.5" x14ac:dyDescent="0.25">
      <c r="A10" s="75" t="s">
        <v>71</v>
      </c>
      <c r="B10" s="40" t="s">
        <v>277</v>
      </c>
      <c r="C10" s="40" t="str">
        <f>C9</f>
        <v>10 кВ</v>
      </c>
      <c r="D10" s="40" t="s">
        <v>276</v>
      </c>
      <c r="E10" s="74">
        <v>2</v>
      </c>
      <c r="F10" s="86" t="s">
        <v>256</v>
      </c>
      <c r="G10" s="1" t="s">
        <v>275</v>
      </c>
      <c r="H10" s="85" t="s">
        <v>258</v>
      </c>
      <c r="I10" s="251">
        <v>1.25</v>
      </c>
      <c r="J10" s="84" t="s">
        <v>94</v>
      </c>
      <c r="K10" s="250">
        <v>85.79</v>
      </c>
      <c r="L10" s="250">
        <f t="shared" si="0"/>
        <v>214.47500000000002</v>
      </c>
      <c r="M10" s="40"/>
      <c r="N10" s="40"/>
      <c r="O10" s="40"/>
      <c r="P10" s="40"/>
      <c r="Q10" s="78"/>
      <c r="R10" s="81"/>
      <c r="S10" s="84"/>
      <c r="T10" s="137"/>
      <c r="U10" s="81"/>
      <c r="V10" s="80"/>
    </row>
    <row r="11" spans="1:22" s="72" customFormat="1" x14ac:dyDescent="0.25">
      <c r="A11" s="75" t="s">
        <v>266</v>
      </c>
      <c r="B11" s="40" t="s">
        <v>278</v>
      </c>
      <c r="C11" s="40" t="s">
        <v>250</v>
      </c>
      <c r="D11" s="40" t="s">
        <v>279</v>
      </c>
      <c r="E11" s="254">
        <v>6.0999999999999999E-2</v>
      </c>
      <c r="F11" s="86" t="s">
        <v>281</v>
      </c>
      <c r="G11" s="1" t="s">
        <v>280</v>
      </c>
      <c r="H11" s="85" t="s">
        <v>282</v>
      </c>
      <c r="I11" s="251">
        <v>1.25</v>
      </c>
      <c r="J11" s="251">
        <v>1.34</v>
      </c>
      <c r="K11" s="250">
        <v>3411.85</v>
      </c>
      <c r="L11" s="250">
        <f>K11*I11*E11*J11</f>
        <v>348.60577375000003</v>
      </c>
      <c r="M11" s="40"/>
      <c r="N11" s="40"/>
      <c r="O11" s="40"/>
      <c r="P11" s="40"/>
      <c r="Q11" s="78"/>
      <c r="R11" s="81"/>
      <c r="S11" s="84"/>
      <c r="T11" s="137"/>
      <c r="U11" s="81"/>
      <c r="V11" s="80"/>
    </row>
    <row r="12" spans="1:22" s="72" customFormat="1" ht="56.25" customHeight="1" x14ac:dyDescent="0.25">
      <c r="A12" s="75" t="s">
        <v>271</v>
      </c>
      <c r="B12" s="77" t="s">
        <v>265</v>
      </c>
      <c r="C12" s="40" t="s">
        <v>255</v>
      </c>
      <c r="D12" s="40" t="s">
        <v>259</v>
      </c>
      <c r="E12" s="40">
        <v>1</v>
      </c>
      <c r="F12" s="40" t="s">
        <v>256</v>
      </c>
      <c r="G12" s="1" t="s">
        <v>257</v>
      </c>
      <c r="H12" s="85" t="s">
        <v>258</v>
      </c>
      <c r="I12" s="143">
        <v>1.25</v>
      </c>
      <c r="J12" s="84" t="s">
        <v>94</v>
      </c>
      <c r="K12" s="250">
        <v>1366.15</v>
      </c>
      <c r="L12" s="86">
        <f t="shared" si="0"/>
        <v>1707.6875</v>
      </c>
      <c r="M12" s="40"/>
      <c r="N12" s="40"/>
      <c r="O12" s="40"/>
      <c r="P12" s="40"/>
      <c r="Q12" s="78"/>
      <c r="R12" s="79"/>
      <c r="S12" s="79"/>
      <c r="T12" s="41"/>
      <c r="U12" s="81"/>
      <c r="V12" s="80"/>
    </row>
    <row r="13" spans="1:22" s="72" customFormat="1" ht="56.25" customHeight="1" x14ac:dyDescent="0.25">
      <c r="A13" s="75" t="s">
        <v>283</v>
      </c>
      <c r="B13" s="77" t="s">
        <v>268</v>
      </c>
      <c r="C13" s="40" t="s">
        <v>255</v>
      </c>
      <c r="D13" s="40" t="s">
        <v>270</v>
      </c>
      <c r="E13" s="40">
        <v>7</v>
      </c>
      <c r="F13" s="40" t="s">
        <v>256</v>
      </c>
      <c r="G13" s="1" t="s">
        <v>269</v>
      </c>
      <c r="H13" s="85" t="s">
        <v>258</v>
      </c>
      <c r="I13" s="251">
        <v>1.25</v>
      </c>
      <c r="J13" s="84" t="s">
        <v>94</v>
      </c>
      <c r="K13" s="250">
        <v>262.52999999999997</v>
      </c>
      <c r="L13" s="250">
        <f t="shared" si="0"/>
        <v>2297.1374999999998</v>
      </c>
      <c r="M13" s="40"/>
      <c r="N13" s="40"/>
      <c r="O13" s="40"/>
      <c r="P13" s="40"/>
      <c r="Q13" s="78"/>
      <c r="R13" s="79"/>
      <c r="S13" s="79"/>
      <c r="T13" s="41"/>
      <c r="U13" s="81"/>
      <c r="V13" s="80"/>
    </row>
    <row r="14" spans="1:22" s="72" customFormat="1" x14ac:dyDescent="0.25">
      <c r="A14" s="75" t="s">
        <v>284</v>
      </c>
      <c r="B14" s="40" t="s">
        <v>278</v>
      </c>
      <c r="C14" s="40" t="s">
        <v>255</v>
      </c>
      <c r="D14" s="40" t="s">
        <v>279</v>
      </c>
      <c r="E14" s="254">
        <v>9.6000000000000002E-2</v>
      </c>
      <c r="F14" s="86" t="s">
        <v>281</v>
      </c>
      <c r="G14" s="1" t="s">
        <v>285</v>
      </c>
      <c r="H14" s="85" t="s">
        <v>282</v>
      </c>
      <c r="I14" s="251">
        <v>1.25</v>
      </c>
      <c r="J14" s="251">
        <v>1.34</v>
      </c>
      <c r="K14" s="250">
        <v>1802.74</v>
      </c>
      <c r="L14" s="250">
        <f>K14*I14*E14*1.34</f>
        <v>289.88059200000004</v>
      </c>
      <c r="M14" s="40"/>
      <c r="N14" s="40"/>
      <c r="O14" s="40"/>
      <c r="P14" s="40"/>
      <c r="Q14" s="78"/>
      <c r="R14" s="81"/>
      <c r="S14" s="84"/>
      <c r="T14" s="137"/>
      <c r="U14" s="81"/>
      <c r="V14" s="80"/>
    </row>
    <row r="15" spans="1:22" s="72" customFormat="1" ht="47.25" x14ac:dyDescent="0.25">
      <c r="A15" s="82">
        <v>2</v>
      </c>
      <c r="B15" s="76" t="s">
        <v>190</v>
      </c>
      <c r="C15" s="40" t="s">
        <v>94</v>
      </c>
      <c r="D15" s="40" t="s">
        <v>94</v>
      </c>
      <c r="E15" s="40" t="s">
        <v>94</v>
      </c>
      <c r="F15" s="40" t="s">
        <v>94</v>
      </c>
      <c r="G15" s="40" t="s">
        <v>94</v>
      </c>
      <c r="H15" s="40" t="s">
        <v>94</v>
      </c>
      <c r="I15" s="40" t="s">
        <v>94</v>
      </c>
      <c r="J15" s="84" t="s">
        <v>94</v>
      </c>
      <c r="K15" s="40" t="s">
        <v>94</v>
      </c>
      <c r="L15" s="86" t="s">
        <v>94</v>
      </c>
      <c r="M15" s="40" t="s">
        <v>94</v>
      </c>
      <c r="N15" s="40" t="s">
        <v>94</v>
      </c>
      <c r="O15" s="40" t="s">
        <v>94</v>
      </c>
      <c r="P15" s="40" t="s">
        <v>94</v>
      </c>
      <c r="Q15" s="40" t="s">
        <v>94</v>
      </c>
      <c r="R15" s="40" t="s">
        <v>94</v>
      </c>
      <c r="S15" s="40" t="s">
        <v>94</v>
      </c>
      <c r="T15" s="40" t="s">
        <v>94</v>
      </c>
      <c r="U15" s="40" t="s">
        <v>94</v>
      </c>
      <c r="V15" s="40" t="s">
        <v>94</v>
      </c>
    </row>
    <row r="16" spans="1:22" s="72" customFormat="1" ht="62.25" customHeight="1" x14ac:dyDescent="0.25">
      <c r="A16" s="82" t="s">
        <v>72</v>
      </c>
      <c r="B16" s="77" t="s">
        <v>153</v>
      </c>
      <c r="C16" s="40" t="s">
        <v>94</v>
      </c>
      <c r="D16" s="43" t="s">
        <v>94</v>
      </c>
      <c r="E16" s="40" t="s">
        <v>94</v>
      </c>
      <c r="F16" s="40" t="s">
        <v>94</v>
      </c>
      <c r="G16" s="78" t="s">
        <v>94</v>
      </c>
      <c r="H16" s="78" t="s">
        <v>94</v>
      </c>
      <c r="I16" s="143" t="s">
        <v>94</v>
      </c>
      <c r="J16" s="255"/>
      <c r="K16" s="151" t="s">
        <v>94</v>
      </c>
      <c r="L16" s="149" t="s">
        <v>94</v>
      </c>
      <c r="M16" s="40" t="s">
        <v>94</v>
      </c>
      <c r="N16" s="43"/>
      <c r="O16" s="40"/>
      <c r="P16" s="40" t="s">
        <v>54</v>
      </c>
      <c r="Q16" s="78" t="s">
        <v>146</v>
      </c>
      <c r="R16" s="84"/>
      <c r="S16" s="84"/>
      <c r="T16" s="41"/>
      <c r="U16" s="84">
        <f>R16*T16</f>
        <v>0</v>
      </c>
      <c r="V16" s="80">
        <f>U16*O16</f>
        <v>0</v>
      </c>
    </row>
    <row r="17" spans="1:22" s="72" customFormat="1" x14ac:dyDescent="0.25">
      <c r="A17" s="82" t="s">
        <v>1</v>
      </c>
      <c r="B17" s="77" t="s">
        <v>1</v>
      </c>
      <c r="C17" s="40"/>
      <c r="D17" s="83"/>
      <c r="E17" s="40"/>
      <c r="F17" s="40"/>
      <c r="G17" s="78"/>
      <c r="H17" s="78"/>
      <c r="I17" s="78"/>
      <c r="J17" s="78"/>
      <c r="K17" s="79"/>
      <c r="L17" s="84"/>
      <c r="M17" s="40" t="s">
        <v>94</v>
      </c>
      <c r="N17" s="83"/>
      <c r="O17" s="40"/>
      <c r="P17" s="40"/>
      <c r="Q17" s="78"/>
      <c r="R17" s="79"/>
      <c r="S17" s="79"/>
      <c r="T17" s="41"/>
      <c r="U17" s="81"/>
      <c r="V17" s="80"/>
    </row>
    <row r="18" spans="1:22" s="72" customFormat="1" x14ac:dyDescent="0.25">
      <c r="A18" s="82" t="s">
        <v>74</v>
      </c>
      <c r="B18" s="77"/>
      <c r="C18" s="40"/>
      <c r="D18" s="40"/>
      <c r="E18" s="40"/>
      <c r="F18" s="40" t="str">
        <f>$F$19</f>
        <v>единиц</v>
      </c>
      <c r="G18" s="78" t="s">
        <v>34</v>
      </c>
      <c r="H18" s="84" t="s">
        <v>94</v>
      </c>
      <c r="I18" s="84" t="s">
        <v>94</v>
      </c>
      <c r="J18" s="84"/>
      <c r="K18" s="84" t="s">
        <v>94</v>
      </c>
      <c r="L18" s="84" t="s">
        <v>94</v>
      </c>
      <c r="M18" s="40" t="s">
        <v>94</v>
      </c>
      <c r="N18" s="40"/>
      <c r="O18" s="79"/>
      <c r="P18" s="79"/>
      <c r="Q18" s="79"/>
      <c r="R18" s="79"/>
      <c r="S18" s="79"/>
      <c r="T18" s="79"/>
      <c r="U18" s="79"/>
      <c r="V18" s="79"/>
    </row>
    <row r="19" spans="1:22" s="72" customFormat="1" ht="31.5" x14ac:dyDescent="0.25">
      <c r="A19" s="82" t="s">
        <v>76</v>
      </c>
      <c r="B19" s="77" t="s">
        <v>148</v>
      </c>
      <c r="C19" s="40" t="s">
        <v>94</v>
      </c>
      <c r="D19" s="40" t="s">
        <v>27</v>
      </c>
      <c r="E19" s="84" t="s">
        <v>94</v>
      </c>
      <c r="F19" s="40" t="s">
        <v>18</v>
      </c>
      <c r="G19" s="85" t="s">
        <v>150</v>
      </c>
      <c r="H19" s="84" t="s">
        <v>94</v>
      </c>
      <c r="I19" s="84" t="s">
        <v>94</v>
      </c>
      <c r="J19" s="84"/>
      <c r="K19" s="84" t="s">
        <v>94</v>
      </c>
      <c r="L19" s="84" t="s">
        <v>94</v>
      </c>
      <c r="M19" s="40" t="s">
        <v>94</v>
      </c>
      <c r="N19" s="30"/>
      <c r="O19" s="40"/>
      <c r="P19" s="40" t="s">
        <v>18</v>
      </c>
      <c r="Q19" s="78" t="s">
        <v>149</v>
      </c>
      <c r="R19" s="41"/>
      <c r="S19" s="41"/>
      <c r="T19" s="41"/>
      <c r="U19" s="81">
        <f>R19*T19</f>
        <v>0</v>
      </c>
      <c r="V19" s="80">
        <f>U19*O19</f>
        <v>0</v>
      </c>
    </row>
    <row r="20" spans="1:22" s="72" customFormat="1" ht="31.5" x14ac:dyDescent="0.25">
      <c r="A20" s="82" t="s">
        <v>77</v>
      </c>
      <c r="B20" s="77" t="s">
        <v>161</v>
      </c>
      <c r="C20" s="40" t="s">
        <v>94</v>
      </c>
      <c r="D20" s="40" t="s">
        <v>27</v>
      </c>
      <c r="E20" s="84" t="s">
        <v>94</v>
      </c>
      <c r="F20" s="40" t="s">
        <v>18</v>
      </c>
      <c r="G20" s="85" t="s">
        <v>30</v>
      </c>
      <c r="H20" s="84" t="s">
        <v>94</v>
      </c>
      <c r="I20" s="84" t="s">
        <v>94</v>
      </c>
      <c r="J20" s="84"/>
      <c r="K20" s="84" t="s">
        <v>94</v>
      </c>
      <c r="L20" s="84" t="s">
        <v>94</v>
      </c>
      <c r="M20" s="40" t="s">
        <v>94</v>
      </c>
      <c r="N20" s="30"/>
      <c r="O20" s="40"/>
      <c r="P20" s="40" t="s">
        <v>18</v>
      </c>
      <c r="Q20" s="85" t="s">
        <v>151</v>
      </c>
      <c r="R20" s="41"/>
      <c r="S20" s="41"/>
      <c r="T20" s="41"/>
      <c r="U20" s="81">
        <f>R20*T20</f>
        <v>0</v>
      </c>
      <c r="V20" s="80">
        <f>U20*O20</f>
        <v>0</v>
      </c>
    </row>
    <row r="21" spans="1:22" s="72" customFormat="1" x14ac:dyDescent="0.25">
      <c r="A21" s="82" t="s">
        <v>1</v>
      </c>
      <c r="B21" s="77" t="s">
        <v>1</v>
      </c>
      <c r="C21" s="40" t="s">
        <v>94</v>
      </c>
      <c r="D21" s="40"/>
      <c r="E21" s="84" t="s">
        <v>94</v>
      </c>
      <c r="F21" s="40"/>
      <c r="G21" s="85"/>
      <c r="H21" s="84" t="s">
        <v>94</v>
      </c>
      <c r="I21" s="84" t="s">
        <v>94</v>
      </c>
      <c r="J21" s="84"/>
      <c r="K21" s="84" t="s">
        <v>94</v>
      </c>
      <c r="L21" s="84" t="s">
        <v>94</v>
      </c>
      <c r="M21" s="40" t="s">
        <v>94</v>
      </c>
      <c r="N21" s="40"/>
      <c r="O21" s="40"/>
      <c r="P21" s="40"/>
      <c r="Q21" s="85"/>
      <c r="R21" s="79"/>
      <c r="S21" s="79"/>
      <c r="T21" s="79"/>
      <c r="U21" s="79"/>
      <c r="V21" s="84"/>
    </row>
    <row r="22" spans="1:22" s="72" customFormat="1" x14ac:dyDescent="0.25">
      <c r="A22" s="82" t="s">
        <v>75</v>
      </c>
      <c r="B22" s="77" t="s">
        <v>107</v>
      </c>
      <c r="C22" s="40" t="s">
        <v>94</v>
      </c>
      <c r="D22" s="40"/>
      <c r="E22" s="84" t="s">
        <v>94</v>
      </c>
      <c r="F22" s="40"/>
      <c r="G22" s="85"/>
      <c r="H22" s="84" t="s">
        <v>94</v>
      </c>
      <c r="I22" s="84" t="s">
        <v>94</v>
      </c>
      <c r="J22" s="84"/>
      <c r="K22" s="84" t="s">
        <v>94</v>
      </c>
      <c r="L22" s="84" t="s">
        <v>94</v>
      </c>
      <c r="M22" s="40" t="s">
        <v>94</v>
      </c>
      <c r="N22" s="40"/>
      <c r="O22" s="40"/>
      <c r="P22" s="40"/>
      <c r="Q22" s="85"/>
      <c r="R22" s="79"/>
      <c r="S22" s="79"/>
      <c r="T22" s="79"/>
      <c r="U22" s="79"/>
      <c r="V22" s="84"/>
    </row>
    <row r="23" spans="1:22" s="72" customFormat="1" ht="31.5" x14ac:dyDescent="0.25">
      <c r="A23" s="82" t="s">
        <v>78</v>
      </c>
      <c r="B23" s="136"/>
      <c r="C23" s="40" t="s">
        <v>94</v>
      </c>
      <c r="D23" s="40" t="s">
        <v>105</v>
      </c>
      <c r="E23" s="84" t="s">
        <v>94</v>
      </c>
      <c r="F23" s="40" t="s">
        <v>10</v>
      </c>
      <c r="G23" s="85" t="s">
        <v>31</v>
      </c>
      <c r="H23" s="84" t="s">
        <v>94</v>
      </c>
      <c r="I23" s="84" t="s">
        <v>94</v>
      </c>
      <c r="J23" s="84"/>
      <c r="K23" s="84" t="s">
        <v>94</v>
      </c>
      <c r="L23" s="84" t="s">
        <v>94</v>
      </c>
      <c r="M23" s="40" t="s">
        <v>94</v>
      </c>
      <c r="N23" s="40" t="s">
        <v>105</v>
      </c>
      <c r="O23" s="79"/>
      <c r="P23" s="40" t="s">
        <v>10</v>
      </c>
      <c r="Q23" s="85" t="s">
        <v>31</v>
      </c>
      <c r="R23" s="79"/>
      <c r="S23" s="79"/>
      <c r="T23" s="79"/>
      <c r="U23" s="79"/>
      <c r="V23" s="80">
        <f t="shared" ref="V23:V24" si="1">R23*O23</f>
        <v>0</v>
      </c>
    </row>
    <row r="24" spans="1:22" s="72" customFormat="1" ht="31.5" x14ac:dyDescent="0.25">
      <c r="A24" s="82" t="s">
        <v>79</v>
      </c>
      <c r="B24" s="77" t="s">
        <v>156</v>
      </c>
      <c r="C24" s="40" t="s">
        <v>94</v>
      </c>
      <c r="D24" s="40" t="s">
        <v>105</v>
      </c>
      <c r="E24" s="84" t="s">
        <v>94</v>
      </c>
      <c r="F24" s="40" t="s">
        <v>10</v>
      </c>
      <c r="G24" s="85" t="s">
        <v>31</v>
      </c>
      <c r="H24" s="84" t="s">
        <v>94</v>
      </c>
      <c r="I24" s="84" t="s">
        <v>94</v>
      </c>
      <c r="J24" s="84"/>
      <c r="K24" s="84" t="s">
        <v>94</v>
      </c>
      <c r="L24" s="84" t="s">
        <v>94</v>
      </c>
      <c r="M24" s="40" t="s">
        <v>94</v>
      </c>
      <c r="N24" s="40" t="s">
        <v>105</v>
      </c>
      <c r="O24" s="79"/>
      <c r="P24" s="40" t="s">
        <v>10</v>
      </c>
      <c r="Q24" s="85" t="s">
        <v>31</v>
      </c>
      <c r="R24" s="79"/>
      <c r="S24" s="79"/>
      <c r="T24" s="79"/>
      <c r="U24" s="79"/>
      <c r="V24" s="80">
        <f t="shared" si="1"/>
        <v>0</v>
      </c>
    </row>
    <row r="25" spans="1:22" s="72" customFormat="1" x14ac:dyDescent="0.25">
      <c r="A25" s="82" t="s">
        <v>1</v>
      </c>
      <c r="B25" s="77" t="s">
        <v>1</v>
      </c>
      <c r="C25" s="40" t="s">
        <v>94</v>
      </c>
      <c r="D25" s="40"/>
      <c r="E25" s="84" t="s">
        <v>94</v>
      </c>
      <c r="F25" s="40"/>
      <c r="G25" s="85"/>
      <c r="H25" s="84" t="s">
        <v>94</v>
      </c>
      <c r="I25" s="84" t="s">
        <v>94</v>
      </c>
      <c r="J25" s="84"/>
      <c r="K25" s="84" t="s">
        <v>94</v>
      </c>
      <c r="L25" s="84" t="s">
        <v>94</v>
      </c>
      <c r="M25" s="40" t="s">
        <v>94</v>
      </c>
      <c r="N25" s="40"/>
      <c r="O25" s="79"/>
      <c r="P25" s="40"/>
      <c r="Q25" s="85"/>
      <c r="R25" s="79"/>
      <c r="S25" s="79"/>
      <c r="T25" s="79"/>
      <c r="U25" s="79"/>
      <c r="V25" s="84"/>
    </row>
    <row r="26" spans="1:22" s="72" customFormat="1" ht="47.25" x14ac:dyDescent="0.25">
      <c r="A26" s="82">
        <v>4</v>
      </c>
      <c r="B26" s="77" t="s">
        <v>3</v>
      </c>
      <c r="C26" s="40" t="s">
        <v>94</v>
      </c>
      <c r="D26" s="84" t="s">
        <v>94</v>
      </c>
      <c r="E26" s="84" t="s">
        <v>94</v>
      </c>
      <c r="F26" s="86" t="s">
        <v>26</v>
      </c>
      <c r="G26" s="85" t="s">
        <v>118</v>
      </c>
      <c r="H26" s="84" t="s">
        <v>94</v>
      </c>
      <c r="I26" s="84" t="s">
        <v>94</v>
      </c>
      <c r="J26" s="84"/>
      <c r="K26" s="84" t="s">
        <v>94</v>
      </c>
      <c r="L26" s="84" t="s">
        <v>94</v>
      </c>
      <c r="M26" s="40" t="s">
        <v>94</v>
      </c>
      <c r="N26" s="40" t="s">
        <v>188</v>
      </c>
      <c r="O26" s="86"/>
      <c r="P26" s="86" t="s">
        <v>26</v>
      </c>
      <c r="Q26" s="85" t="s">
        <v>118</v>
      </c>
      <c r="R26" s="81"/>
      <c r="S26" s="81"/>
      <c r="T26" s="81"/>
      <c r="U26" s="81"/>
      <c r="V26" s="80">
        <f>R26*O26</f>
        <v>0</v>
      </c>
    </row>
    <row r="27" spans="1:22" s="72" customFormat="1" ht="47.25" x14ac:dyDescent="0.25">
      <c r="A27" s="82">
        <v>5</v>
      </c>
      <c r="B27" s="77" t="s">
        <v>14</v>
      </c>
      <c r="C27" s="40" t="s">
        <v>94</v>
      </c>
      <c r="D27" s="84" t="s">
        <v>94</v>
      </c>
      <c r="E27" s="84" t="s">
        <v>94</v>
      </c>
      <c r="F27" s="86" t="s">
        <v>26</v>
      </c>
      <c r="G27" s="78" t="s">
        <v>33</v>
      </c>
      <c r="H27" s="84" t="s">
        <v>94</v>
      </c>
      <c r="I27" s="84" t="s">
        <v>94</v>
      </c>
      <c r="J27" s="84"/>
      <c r="K27" s="84" t="s">
        <v>94</v>
      </c>
      <c r="L27" s="84" t="s">
        <v>94</v>
      </c>
      <c r="M27" s="40" t="s">
        <v>94</v>
      </c>
      <c r="N27" s="40" t="s">
        <v>94</v>
      </c>
      <c r="O27" s="86"/>
      <c r="P27" s="86" t="s">
        <v>26</v>
      </c>
      <c r="Q27" s="78" t="s">
        <v>33</v>
      </c>
      <c r="R27" s="84" t="s">
        <v>94</v>
      </c>
      <c r="S27" s="84"/>
      <c r="T27" s="84"/>
      <c r="U27" s="84"/>
      <c r="V27" s="84" t="s">
        <v>94</v>
      </c>
    </row>
    <row r="28" spans="1:22" s="72" customFormat="1" ht="63" x14ac:dyDescent="0.25">
      <c r="A28" s="82" t="s">
        <v>82</v>
      </c>
      <c r="B28" s="77" t="s">
        <v>154</v>
      </c>
      <c r="C28" s="40" t="s">
        <v>94</v>
      </c>
      <c r="D28" s="84" t="s">
        <v>94</v>
      </c>
      <c r="E28" s="84" t="s">
        <v>94</v>
      </c>
      <c r="F28" s="86" t="s">
        <v>26</v>
      </c>
      <c r="G28" s="78" t="s">
        <v>33</v>
      </c>
      <c r="H28" s="84" t="s">
        <v>94</v>
      </c>
      <c r="I28" s="84" t="s">
        <v>94</v>
      </c>
      <c r="J28" s="84"/>
      <c r="K28" s="84" t="s">
        <v>94</v>
      </c>
      <c r="L28" s="84" t="s">
        <v>94</v>
      </c>
      <c r="M28" s="40" t="s">
        <v>94</v>
      </c>
      <c r="N28" s="40" t="s">
        <v>94</v>
      </c>
      <c r="O28" s="86"/>
      <c r="P28" s="86" t="s">
        <v>26</v>
      </c>
      <c r="Q28" s="85" t="s">
        <v>33</v>
      </c>
      <c r="R28" s="84" t="s">
        <v>94</v>
      </c>
      <c r="S28" s="84"/>
      <c r="T28" s="84"/>
      <c r="U28" s="84"/>
      <c r="V28" s="84" t="s">
        <v>94</v>
      </c>
    </row>
    <row r="29" spans="1:22" s="72" customFormat="1" ht="63" x14ac:dyDescent="0.25">
      <c r="A29" s="82" t="s">
        <v>83</v>
      </c>
      <c r="B29" s="77" t="s">
        <v>254</v>
      </c>
      <c r="C29" s="40" t="s">
        <v>94</v>
      </c>
      <c r="D29" s="84" t="s">
        <v>94</v>
      </c>
      <c r="E29" s="84" t="s">
        <v>94</v>
      </c>
      <c r="F29" s="86" t="s">
        <v>26</v>
      </c>
      <c r="G29" s="78" t="s">
        <v>33</v>
      </c>
      <c r="H29" s="84" t="s">
        <v>94</v>
      </c>
      <c r="I29" s="84" t="s">
        <v>94</v>
      </c>
      <c r="J29" s="84"/>
      <c r="K29" s="84" t="s">
        <v>94</v>
      </c>
      <c r="L29" s="84" t="s">
        <v>94</v>
      </c>
      <c r="M29" s="40" t="s">
        <v>94</v>
      </c>
      <c r="N29" s="40" t="s">
        <v>94</v>
      </c>
      <c r="O29" s="86"/>
      <c r="P29" s="86" t="s">
        <v>26</v>
      </c>
      <c r="Q29" s="85" t="s">
        <v>33</v>
      </c>
      <c r="R29" s="84" t="s">
        <v>94</v>
      </c>
      <c r="S29" s="84"/>
      <c r="T29" s="84"/>
      <c r="U29" s="84"/>
      <c r="V29" s="84" t="s">
        <v>94</v>
      </c>
    </row>
    <row r="30" spans="1:22" s="121" customFormat="1" ht="18.75" x14ac:dyDescent="0.25">
      <c r="A30" s="148" t="s">
        <v>181</v>
      </c>
      <c r="B30" s="146" t="s">
        <v>94</v>
      </c>
      <c r="C30" s="96" t="s">
        <v>94</v>
      </c>
      <c r="D30" s="96" t="s">
        <v>94</v>
      </c>
      <c r="E30" s="149" t="s">
        <v>94</v>
      </c>
      <c r="F30" s="40" t="s">
        <v>94</v>
      </c>
      <c r="G30" s="150" t="s">
        <v>94</v>
      </c>
      <c r="H30" s="150" t="s">
        <v>94</v>
      </c>
      <c r="I30" s="143" t="s">
        <v>94</v>
      </c>
      <c r="J30" s="143"/>
      <c r="K30" s="143" t="s">
        <v>94</v>
      </c>
      <c r="L30" s="87" t="s">
        <v>94</v>
      </c>
      <c r="M30" s="96" t="s">
        <v>94</v>
      </c>
      <c r="N30" s="96" t="s">
        <v>94</v>
      </c>
      <c r="O30" s="149"/>
      <c r="P30" s="149" t="s">
        <v>180</v>
      </c>
      <c r="Q30" s="150" t="s">
        <v>33</v>
      </c>
      <c r="R30" s="87" t="s">
        <v>94</v>
      </c>
      <c r="S30" s="87"/>
      <c r="T30" s="87"/>
      <c r="U30" s="87"/>
      <c r="V30" s="87" t="s">
        <v>94</v>
      </c>
    </row>
    <row r="31" spans="1:22" s="121" customFormat="1" ht="18.75" x14ac:dyDescent="0.25">
      <c r="A31" s="148" t="s">
        <v>182</v>
      </c>
      <c r="B31" s="146" t="s">
        <v>94</v>
      </c>
      <c r="C31" s="96" t="s">
        <v>94</v>
      </c>
      <c r="D31" s="96" t="s">
        <v>94</v>
      </c>
      <c r="E31" s="149" t="s">
        <v>94</v>
      </c>
      <c r="F31" s="40" t="s">
        <v>94</v>
      </c>
      <c r="G31" s="150" t="s">
        <v>94</v>
      </c>
      <c r="H31" s="150" t="s">
        <v>94</v>
      </c>
      <c r="I31" s="143" t="s">
        <v>94</v>
      </c>
      <c r="J31" s="143"/>
      <c r="K31" s="143" t="s">
        <v>94</v>
      </c>
      <c r="L31" s="87" t="s">
        <v>94</v>
      </c>
      <c r="M31" s="96" t="s">
        <v>94</v>
      </c>
      <c r="N31" s="96" t="s">
        <v>94</v>
      </c>
      <c r="O31" s="149"/>
      <c r="P31" s="149" t="s">
        <v>180</v>
      </c>
      <c r="Q31" s="150" t="s">
        <v>33</v>
      </c>
      <c r="R31" s="87" t="s">
        <v>94</v>
      </c>
      <c r="S31" s="87"/>
      <c r="T31" s="87"/>
      <c r="U31" s="87"/>
      <c r="V31" s="87" t="s">
        <v>94</v>
      </c>
    </row>
    <row r="32" spans="1:22" s="121" customFormat="1" ht="18.75" x14ac:dyDescent="0.25">
      <c r="A32" s="148" t="s">
        <v>183</v>
      </c>
      <c r="B32" s="146" t="s">
        <v>94</v>
      </c>
      <c r="C32" s="96" t="s">
        <v>94</v>
      </c>
      <c r="D32" s="96" t="s">
        <v>94</v>
      </c>
      <c r="E32" s="149" t="s">
        <v>94</v>
      </c>
      <c r="F32" s="40" t="s">
        <v>94</v>
      </c>
      <c r="G32" s="150" t="s">
        <v>94</v>
      </c>
      <c r="H32" s="150" t="s">
        <v>94</v>
      </c>
      <c r="I32" s="143" t="s">
        <v>94</v>
      </c>
      <c r="J32" s="143"/>
      <c r="K32" s="143" t="s">
        <v>94</v>
      </c>
      <c r="L32" s="87" t="s">
        <v>94</v>
      </c>
      <c r="M32" s="96" t="s">
        <v>94</v>
      </c>
      <c r="N32" s="96" t="s">
        <v>94</v>
      </c>
      <c r="O32" s="149"/>
      <c r="P32" s="149" t="s">
        <v>180</v>
      </c>
      <c r="Q32" s="150" t="s">
        <v>33</v>
      </c>
      <c r="R32" s="87" t="s">
        <v>94</v>
      </c>
      <c r="S32" s="87"/>
      <c r="T32" s="87"/>
      <c r="U32" s="87"/>
      <c r="V32" s="87" t="s">
        <v>94</v>
      </c>
    </row>
    <row r="33" spans="1:23" s="121" customFormat="1" ht="18.75" x14ac:dyDescent="0.25">
      <c r="A33" s="148" t="s">
        <v>184</v>
      </c>
      <c r="B33" s="146" t="s">
        <v>94</v>
      </c>
      <c r="C33" s="96" t="s">
        <v>94</v>
      </c>
      <c r="D33" s="96" t="s">
        <v>94</v>
      </c>
      <c r="E33" s="149" t="s">
        <v>94</v>
      </c>
      <c r="F33" s="40" t="s">
        <v>94</v>
      </c>
      <c r="G33" s="150" t="s">
        <v>94</v>
      </c>
      <c r="H33" s="150" t="s">
        <v>94</v>
      </c>
      <c r="I33" s="143" t="s">
        <v>94</v>
      </c>
      <c r="J33" s="143"/>
      <c r="K33" s="143" t="s">
        <v>94</v>
      </c>
      <c r="L33" s="87" t="s">
        <v>94</v>
      </c>
      <c r="M33" s="96" t="s">
        <v>94</v>
      </c>
      <c r="N33" s="96" t="s">
        <v>94</v>
      </c>
      <c r="O33" s="149"/>
      <c r="P33" s="149" t="s">
        <v>180</v>
      </c>
      <c r="Q33" s="150" t="s">
        <v>33</v>
      </c>
      <c r="R33" s="87" t="s">
        <v>94</v>
      </c>
      <c r="S33" s="87"/>
      <c r="T33" s="87"/>
      <c r="U33" s="87"/>
      <c r="V33" s="87" t="s">
        <v>94</v>
      </c>
    </row>
    <row r="34" spans="1:23" s="72" customFormat="1" ht="18.75" x14ac:dyDescent="0.25">
      <c r="A34" s="82" t="s">
        <v>84</v>
      </c>
      <c r="B34" s="77" t="s">
        <v>94</v>
      </c>
      <c r="C34" s="40" t="s">
        <v>94</v>
      </c>
      <c r="D34" s="40" t="s">
        <v>94</v>
      </c>
      <c r="E34" s="86" t="s">
        <v>94</v>
      </c>
      <c r="F34" s="86" t="s">
        <v>94</v>
      </c>
      <c r="G34" s="85" t="s">
        <v>94</v>
      </c>
      <c r="H34" s="85" t="s">
        <v>94</v>
      </c>
      <c r="I34" s="85" t="s">
        <v>94</v>
      </c>
      <c r="J34" s="85"/>
      <c r="K34" s="84" t="s">
        <v>94</v>
      </c>
      <c r="L34" s="84" t="s">
        <v>94</v>
      </c>
      <c r="M34" s="40" t="s">
        <v>94</v>
      </c>
      <c r="N34" s="40" t="s">
        <v>94</v>
      </c>
      <c r="O34" s="86"/>
      <c r="P34" s="86" t="s">
        <v>26</v>
      </c>
      <c r="Q34" s="85" t="s">
        <v>33</v>
      </c>
      <c r="R34" s="84" t="s">
        <v>94</v>
      </c>
      <c r="S34" s="84"/>
      <c r="T34" s="84"/>
      <c r="U34" s="84"/>
      <c r="V34" s="84" t="s">
        <v>94</v>
      </c>
    </row>
    <row r="35" spans="1:23" s="72" customFormat="1" ht="18.75" x14ac:dyDescent="0.25">
      <c r="A35" s="82" t="s">
        <v>84</v>
      </c>
      <c r="B35" s="77" t="s">
        <v>60</v>
      </c>
      <c r="C35" s="40"/>
      <c r="D35" s="40" t="s">
        <v>94</v>
      </c>
      <c r="E35" s="86"/>
      <c r="F35" s="86" t="s">
        <v>26</v>
      </c>
      <c r="G35" s="85" t="s">
        <v>33</v>
      </c>
      <c r="H35" s="84" t="s">
        <v>94</v>
      </c>
      <c r="I35" s="84" t="s">
        <v>94</v>
      </c>
      <c r="J35" s="84"/>
      <c r="K35" s="84" t="s">
        <v>94</v>
      </c>
      <c r="L35" s="84" t="s">
        <v>94</v>
      </c>
      <c r="M35" s="40"/>
      <c r="N35" s="40" t="s">
        <v>94</v>
      </c>
      <c r="O35" s="86"/>
      <c r="P35" s="86" t="s">
        <v>26</v>
      </c>
      <c r="Q35" s="85" t="s">
        <v>33</v>
      </c>
      <c r="R35" s="84" t="s">
        <v>94</v>
      </c>
      <c r="S35" s="84"/>
      <c r="T35" s="84"/>
      <c r="U35" s="84"/>
      <c r="V35" s="84" t="s">
        <v>94</v>
      </c>
    </row>
    <row r="36" spans="1:23" s="72" customFormat="1" ht="18.75" x14ac:dyDescent="0.25">
      <c r="A36" s="82"/>
      <c r="B36" s="77" t="s">
        <v>1</v>
      </c>
      <c r="C36" s="40"/>
      <c r="D36" s="40" t="s">
        <v>94</v>
      </c>
      <c r="E36" s="86"/>
      <c r="F36" s="86" t="s">
        <v>26</v>
      </c>
      <c r="G36" s="85" t="s">
        <v>33</v>
      </c>
      <c r="H36" s="84" t="s">
        <v>94</v>
      </c>
      <c r="I36" s="84" t="s">
        <v>94</v>
      </c>
      <c r="J36" s="84"/>
      <c r="K36" s="84" t="s">
        <v>94</v>
      </c>
      <c r="L36" s="84" t="s">
        <v>94</v>
      </c>
      <c r="M36" s="40"/>
      <c r="N36" s="40" t="s">
        <v>94</v>
      </c>
      <c r="O36" s="86"/>
      <c r="P36" s="86" t="s">
        <v>26</v>
      </c>
      <c r="Q36" s="85" t="s">
        <v>33</v>
      </c>
      <c r="R36" s="84" t="s">
        <v>94</v>
      </c>
      <c r="S36" s="84"/>
      <c r="T36" s="84"/>
      <c r="U36" s="84"/>
      <c r="V36" s="84" t="s">
        <v>94</v>
      </c>
    </row>
    <row r="37" spans="1:23" s="72" customFormat="1" x14ac:dyDescent="0.25">
      <c r="A37" s="82">
        <v>6</v>
      </c>
      <c r="B37" s="77" t="s">
        <v>16</v>
      </c>
      <c r="C37" s="40"/>
      <c r="D37" s="79"/>
      <c r="E37" s="41"/>
      <c r="F37" s="79"/>
      <c r="G37" s="79"/>
      <c r="H37" s="79"/>
      <c r="I37" s="79"/>
      <c r="J37" s="79"/>
      <c r="K37" s="79"/>
      <c r="L37" s="152">
        <f>L38</f>
        <v>2127.5100000000002</v>
      </c>
      <c r="M37" s="40"/>
      <c r="N37" s="79"/>
      <c r="O37" s="41"/>
      <c r="P37" s="79"/>
      <c r="Q37" s="79"/>
      <c r="R37" s="79"/>
      <c r="S37" s="79"/>
      <c r="T37" s="79"/>
      <c r="U37" s="79"/>
      <c r="V37" s="87"/>
    </row>
    <row r="38" spans="1:23" s="72" customFormat="1" ht="51.75" customHeight="1" x14ac:dyDescent="0.25">
      <c r="A38" s="82" t="s">
        <v>89</v>
      </c>
      <c r="B38" s="77" t="s">
        <v>191</v>
      </c>
      <c r="C38" s="40" t="s">
        <v>189</v>
      </c>
      <c r="D38" s="40" t="s">
        <v>260</v>
      </c>
      <c r="E38" s="41">
        <v>1</v>
      </c>
      <c r="F38" s="40" t="s">
        <v>18</v>
      </c>
      <c r="G38" s="78" t="s">
        <v>274</v>
      </c>
      <c r="H38" s="85" t="s">
        <v>94</v>
      </c>
      <c r="I38" s="85" t="s">
        <v>94</v>
      </c>
      <c r="J38" s="256"/>
      <c r="K38" s="151">
        <v>2127.5100000000002</v>
      </c>
      <c r="L38" s="86">
        <f>K38*E38</f>
        <v>2127.5100000000002</v>
      </c>
      <c r="M38" s="40">
        <v>110</v>
      </c>
      <c r="N38" s="40"/>
      <c r="O38" s="41"/>
      <c r="P38" s="40" t="s">
        <v>18</v>
      </c>
      <c r="Q38" s="78" t="s">
        <v>147</v>
      </c>
      <c r="R38" s="81"/>
      <c r="S38" s="139"/>
      <c r="T38" s="139"/>
      <c r="U38" s="139"/>
      <c r="V38" s="80">
        <f>R38*O38</f>
        <v>0</v>
      </c>
    </row>
    <row r="39" spans="1:23" s="72" customFormat="1" ht="54.75" customHeight="1" x14ac:dyDescent="0.25">
      <c r="A39" s="82"/>
      <c r="B39" s="77" t="s">
        <v>63</v>
      </c>
      <c r="C39" s="40" t="s">
        <v>94</v>
      </c>
      <c r="D39" s="40" t="s">
        <v>94</v>
      </c>
      <c r="E39" s="40" t="s">
        <v>94</v>
      </c>
      <c r="F39" s="40" t="s">
        <v>94</v>
      </c>
      <c r="G39" s="40" t="s">
        <v>94</v>
      </c>
      <c r="H39" s="40"/>
      <c r="I39" s="40"/>
      <c r="J39" s="40"/>
      <c r="K39" s="40" t="s">
        <v>94</v>
      </c>
      <c r="L39" s="152">
        <f>L37+L8</f>
        <v>18201.246365749997</v>
      </c>
      <c r="M39" s="40" t="s">
        <v>94</v>
      </c>
      <c r="N39" s="40" t="s">
        <v>94</v>
      </c>
      <c r="O39" s="40" t="s">
        <v>94</v>
      </c>
      <c r="P39" s="40" t="s">
        <v>94</v>
      </c>
      <c r="Q39" s="40" t="s">
        <v>94</v>
      </c>
      <c r="R39" s="40" t="s">
        <v>94</v>
      </c>
      <c r="S39" s="40"/>
      <c r="T39" s="40"/>
      <c r="U39" s="40"/>
      <c r="V39" s="87">
        <f>SUM(V8:V38)</f>
        <v>0</v>
      </c>
    </row>
    <row r="40" spans="1:23" s="72" customFormat="1" x14ac:dyDescent="0.25">
      <c r="A40" s="88"/>
      <c r="B40" s="89"/>
      <c r="C40" s="43"/>
      <c r="D40" s="43"/>
      <c r="E40" s="43"/>
      <c r="F40" s="43"/>
      <c r="G40" s="43"/>
      <c r="H40" s="43"/>
      <c r="I40" s="43"/>
      <c r="J40" s="43"/>
      <c r="K40" s="90"/>
      <c r="L40" s="91"/>
      <c r="M40" s="37"/>
      <c r="N40" s="39"/>
      <c r="O40" s="39"/>
    </row>
    <row r="41" spans="1:23" ht="18.75" customHeight="1" x14ac:dyDescent="0.25">
      <c r="A41" s="290"/>
      <c r="B41" s="290"/>
      <c r="C41" s="290"/>
      <c r="D41" s="290"/>
      <c r="E41" s="290"/>
      <c r="F41" s="290"/>
      <c r="G41" s="290"/>
      <c r="H41" s="66"/>
      <c r="I41" s="66"/>
      <c r="J41" s="66"/>
    </row>
    <row r="42" spans="1:23" s="4" customFormat="1" ht="41.25" customHeight="1" x14ac:dyDescent="0.25">
      <c r="A42" s="268" t="s">
        <v>264</v>
      </c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</row>
    <row r="43" spans="1:23" ht="38.25" customHeight="1" x14ac:dyDescent="0.25">
      <c r="A43" s="290"/>
      <c r="B43" s="290"/>
      <c r="C43" s="290"/>
      <c r="D43" s="290"/>
      <c r="E43" s="290"/>
      <c r="F43" s="290"/>
      <c r="G43" s="290"/>
      <c r="H43" s="66"/>
      <c r="I43" s="66"/>
      <c r="J43" s="66"/>
      <c r="K43" s="39"/>
    </row>
    <row r="44" spans="1:23" ht="18.75" customHeight="1" x14ac:dyDescent="0.25">
      <c r="A44" s="285"/>
      <c r="B44" s="285"/>
      <c r="C44" s="285"/>
      <c r="D44" s="285"/>
      <c r="E44" s="285"/>
      <c r="F44" s="285"/>
      <c r="G44" s="285"/>
      <c r="H44" s="112"/>
      <c r="I44" s="112"/>
      <c r="J44" s="112"/>
    </row>
    <row r="45" spans="1:23" ht="217.5" customHeight="1" x14ac:dyDescent="0.25">
      <c r="A45" s="286"/>
      <c r="B45" s="287"/>
      <c r="C45" s="287"/>
      <c r="D45" s="287"/>
      <c r="E45" s="287"/>
      <c r="F45" s="287"/>
      <c r="G45" s="287"/>
      <c r="H45" s="113"/>
      <c r="I45" s="113"/>
      <c r="J45" s="113"/>
    </row>
    <row r="46" spans="1:23" ht="53.25" customHeight="1" x14ac:dyDescent="0.25">
      <c r="A46" s="286"/>
      <c r="B46" s="288"/>
      <c r="C46" s="288"/>
      <c r="D46" s="288"/>
      <c r="E46" s="288"/>
      <c r="F46" s="288"/>
      <c r="G46" s="288"/>
      <c r="H46" s="114"/>
      <c r="I46" s="114"/>
      <c r="J46" s="114"/>
    </row>
    <row r="47" spans="1:23" x14ac:dyDescent="0.25">
      <c r="A47" s="289"/>
      <c r="B47" s="289"/>
      <c r="C47" s="289"/>
      <c r="D47" s="289"/>
      <c r="E47" s="289"/>
      <c r="F47" s="289"/>
      <c r="G47" s="289"/>
    </row>
    <row r="48" spans="1:23" x14ac:dyDescent="0.25">
      <c r="B48" s="39"/>
    </row>
    <row r="52" spans="2:2" x14ac:dyDescent="0.25">
      <c r="B52" s="39"/>
    </row>
  </sheetData>
  <mergeCells count="18">
    <mergeCell ref="M5:P5"/>
    <mergeCell ref="Q5:V5"/>
    <mergeCell ref="A2:V2"/>
    <mergeCell ref="A3:A6"/>
    <mergeCell ref="B3:B6"/>
    <mergeCell ref="C3:L3"/>
    <mergeCell ref="M3:V3"/>
    <mergeCell ref="C4:L4"/>
    <mergeCell ref="M4:V4"/>
    <mergeCell ref="C5:F5"/>
    <mergeCell ref="G5:L5"/>
    <mergeCell ref="A44:G44"/>
    <mergeCell ref="A45:G45"/>
    <mergeCell ref="A46:G46"/>
    <mergeCell ref="A47:G47"/>
    <mergeCell ref="A41:G41"/>
    <mergeCell ref="A43:G43"/>
    <mergeCell ref="A42:W42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6" sqref="I6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x14ac:dyDescent="0.25">
      <c r="S1" s="36" t="str">
        <f>т1!S1</f>
        <v>форма таблиц с официального сайта Минэнерго России</v>
      </c>
    </row>
    <row r="2" spans="1:19" ht="15.75" customHeight="1" x14ac:dyDescent="0.25">
      <c r="A2" s="292" t="s">
        <v>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</row>
    <row r="3" spans="1:19" ht="15.75" customHeight="1" x14ac:dyDescent="0.25">
      <c r="A3" s="293" t="s">
        <v>0</v>
      </c>
      <c r="B3" s="291" t="s">
        <v>2</v>
      </c>
      <c r="C3" s="294" t="s">
        <v>37</v>
      </c>
      <c r="D3" s="294"/>
      <c r="E3" s="294"/>
      <c r="F3" s="294"/>
      <c r="G3" s="294"/>
      <c r="H3" s="294"/>
      <c r="I3" s="294"/>
      <c r="J3" s="294" t="s">
        <v>38</v>
      </c>
      <c r="K3" s="294"/>
      <c r="L3" s="294"/>
      <c r="M3" s="294"/>
      <c r="N3" s="294"/>
      <c r="O3" s="294"/>
      <c r="P3" s="294"/>
      <c r="Q3" s="294"/>
      <c r="R3" s="294"/>
      <c r="S3" s="294"/>
    </row>
    <row r="4" spans="1:19" ht="45" customHeight="1" x14ac:dyDescent="0.25">
      <c r="A4" s="293"/>
      <c r="B4" s="291"/>
      <c r="C4" s="295" t="s">
        <v>53</v>
      </c>
      <c r="D4" s="296"/>
      <c r="E4" s="296"/>
      <c r="F4" s="296"/>
      <c r="G4" s="296"/>
      <c r="H4" s="296"/>
      <c r="I4" s="297"/>
      <c r="J4" s="295" t="s">
        <v>53</v>
      </c>
      <c r="K4" s="296"/>
      <c r="L4" s="296"/>
      <c r="M4" s="296"/>
      <c r="N4" s="296"/>
      <c r="O4" s="296"/>
      <c r="P4" s="296"/>
      <c r="Q4" s="296"/>
      <c r="R4" s="296"/>
      <c r="S4" s="297"/>
    </row>
    <row r="5" spans="1:19" ht="33.75" customHeight="1" x14ac:dyDescent="0.25">
      <c r="A5" s="293"/>
      <c r="B5" s="291"/>
      <c r="C5" s="291" t="s">
        <v>11</v>
      </c>
      <c r="D5" s="291"/>
      <c r="E5" s="291"/>
      <c r="F5" s="291"/>
      <c r="G5" s="291" t="s">
        <v>95</v>
      </c>
      <c r="H5" s="291"/>
      <c r="I5" s="291"/>
      <c r="J5" s="291" t="s">
        <v>11</v>
      </c>
      <c r="K5" s="291"/>
      <c r="L5" s="291"/>
      <c r="M5" s="291"/>
      <c r="N5" s="291" t="s">
        <v>95</v>
      </c>
      <c r="O5" s="291"/>
      <c r="P5" s="291"/>
      <c r="Q5" s="291"/>
      <c r="R5" s="291"/>
      <c r="S5" s="291"/>
    </row>
    <row r="6" spans="1:19" s="70" customFormat="1" ht="111.75" customHeight="1" x14ac:dyDescent="0.25">
      <c r="A6" s="293"/>
      <c r="B6" s="291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135" t="s">
        <v>167</v>
      </c>
      <c r="I6" s="74" t="s">
        <v>42</v>
      </c>
      <c r="J6" s="40" t="s">
        <v>25</v>
      </c>
      <c r="K6" s="40" t="s">
        <v>7</v>
      </c>
      <c r="L6" s="40" t="s">
        <v>90</v>
      </c>
      <c r="M6" s="40" t="s">
        <v>9</v>
      </c>
      <c r="N6" s="40" t="s">
        <v>12</v>
      </c>
      <c r="O6" s="40" t="s">
        <v>166</v>
      </c>
      <c r="P6" s="135" t="s">
        <v>140</v>
      </c>
      <c r="Q6" s="135" t="s">
        <v>141</v>
      </c>
      <c r="R6" s="135" t="s">
        <v>167</v>
      </c>
      <c r="S6" s="74" t="s">
        <v>42</v>
      </c>
    </row>
    <row r="7" spans="1:19" s="43" customFormat="1" x14ac:dyDescent="0.25">
      <c r="A7" s="92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4">
        <v>9</v>
      </c>
      <c r="J7" s="40">
        <v>10</v>
      </c>
      <c r="K7" s="74">
        <v>11</v>
      </c>
      <c r="L7" s="40">
        <v>12</v>
      </c>
      <c r="M7" s="74">
        <v>13</v>
      </c>
      <c r="N7" s="40">
        <v>14</v>
      </c>
      <c r="O7" s="74">
        <v>15</v>
      </c>
      <c r="P7" s="74" t="s">
        <v>143</v>
      </c>
      <c r="Q7" s="74" t="s">
        <v>144</v>
      </c>
      <c r="R7" s="74" t="s">
        <v>145</v>
      </c>
      <c r="S7" s="40">
        <v>16</v>
      </c>
    </row>
    <row r="8" spans="1:19" s="72" customFormat="1" ht="56.25" customHeight="1" x14ac:dyDescent="0.25">
      <c r="A8" s="75">
        <v>1</v>
      </c>
      <c r="B8" s="77" t="s">
        <v>97</v>
      </c>
      <c r="C8" s="40" t="s">
        <v>94</v>
      </c>
      <c r="D8" s="40" t="s">
        <v>94</v>
      </c>
      <c r="E8" s="40" t="s">
        <v>94</v>
      </c>
      <c r="F8" s="40" t="s">
        <v>94</v>
      </c>
      <c r="G8" s="40" t="s">
        <v>94</v>
      </c>
      <c r="H8" s="40" t="s">
        <v>94</v>
      </c>
      <c r="I8" s="40" t="s">
        <v>94</v>
      </c>
      <c r="J8" s="40" t="s">
        <v>94</v>
      </c>
      <c r="K8" s="40" t="s">
        <v>94</v>
      </c>
      <c r="L8" s="40" t="s">
        <v>94</v>
      </c>
      <c r="M8" s="40" t="s">
        <v>94</v>
      </c>
      <c r="N8" s="40" t="s">
        <v>94</v>
      </c>
      <c r="O8" s="40" t="s">
        <v>94</v>
      </c>
      <c r="P8" s="40"/>
      <c r="Q8" s="40"/>
      <c r="R8" s="40"/>
      <c r="S8" s="40" t="s">
        <v>94</v>
      </c>
    </row>
    <row r="9" spans="1:19" s="72" customFormat="1" x14ac:dyDescent="0.25">
      <c r="A9" s="75" t="s">
        <v>1</v>
      </c>
      <c r="B9" s="77" t="s">
        <v>1</v>
      </c>
      <c r="C9" s="40"/>
      <c r="D9" s="40"/>
      <c r="E9" s="40"/>
      <c r="F9" s="40"/>
      <c r="G9" s="78"/>
      <c r="H9" s="79"/>
      <c r="I9" s="40" t="s">
        <v>94</v>
      </c>
      <c r="J9" s="40"/>
      <c r="K9" s="40"/>
      <c r="L9" s="40"/>
      <c r="M9" s="40"/>
      <c r="N9" s="78"/>
      <c r="O9" s="79"/>
      <c r="P9" s="79"/>
      <c r="Q9" s="79"/>
      <c r="R9" s="79"/>
      <c r="S9" s="80"/>
    </row>
    <row r="10" spans="1:19" ht="33" customHeight="1" x14ac:dyDescent="0.25">
      <c r="A10" s="82">
        <v>2</v>
      </c>
      <c r="B10" s="77" t="s">
        <v>96</v>
      </c>
      <c r="C10" s="54" t="s">
        <v>94</v>
      </c>
      <c r="D10" s="54" t="s">
        <v>94</v>
      </c>
      <c r="E10" s="54" t="s">
        <v>94</v>
      </c>
      <c r="F10" s="54" t="s">
        <v>94</v>
      </c>
      <c r="G10" s="54" t="s">
        <v>94</v>
      </c>
      <c r="H10" s="54" t="s">
        <v>94</v>
      </c>
      <c r="I10" s="40" t="s">
        <v>94</v>
      </c>
      <c r="J10" s="54" t="s">
        <v>94</v>
      </c>
      <c r="K10" s="54" t="s">
        <v>94</v>
      </c>
      <c r="L10" s="54" t="s">
        <v>94</v>
      </c>
      <c r="M10" s="54" t="s">
        <v>94</v>
      </c>
      <c r="N10" s="54" t="s">
        <v>94</v>
      </c>
      <c r="O10" s="54" t="s">
        <v>94</v>
      </c>
      <c r="P10" s="54"/>
      <c r="Q10" s="54"/>
      <c r="R10" s="54"/>
      <c r="S10" s="54" t="s">
        <v>94</v>
      </c>
    </row>
    <row r="11" spans="1:19" ht="15.75" customHeight="1" x14ac:dyDescent="0.25">
      <c r="A11" s="82" t="s">
        <v>72</v>
      </c>
      <c r="B11" s="77" t="s">
        <v>65</v>
      </c>
      <c r="C11" s="54"/>
      <c r="D11" s="54" t="s">
        <v>17</v>
      </c>
      <c r="E11" s="54"/>
      <c r="F11" s="54" t="s">
        <v>18</v>
      </c>
      <c r="G11" s="46" t="s">
        <v>36</v>
      </c>
      <c r="H11" s="46"/>
      <c r="I11" s="40" t="s">
        <v>94</v>
      </c>
      <c r="J11" s="54"/>
      <c r="K11" s="54" t="s">
        <v>17</v>
      </c>
      <c r="L11" s="54"/>
      <c r="M11" s="54" t="s">
        <v>18</v>
      </c>
      <c r="N11" s="46" t="s">
        <v>36</v>
      </c>
      <c r="O11" s="46"/>
      <c r="P11" s="46"/>
      <c r="Q11" s="46"/>
      <c r="R11" s="46"/>
      <c r="S11" s="51"/>
    </row>
    <row r="12" spans="1:19" ht="15.75" customHeight="1" x14ac:dyDescent="0.25">
      <c r="A12" s="82" t="s">
        <v>73</v>
      </c>
      <c r="B12" s="77" t="s">
        <v>66</v>
      </c>
      <c r="C12" s="54"/>
      <c r="D12" s="54" t="s">
        <v>17</v>
      </c>
      <c r="E12" s="54"/>
      <c r="F12" s="54" t="s">
        <v>18</v>
      </c>
      <c r="G12" s="46" t="s">
        <v>36</v>
      </c>
      <c r="H12" s="46"/>
      <c r="I12" s="40" t="s">
        <v>94</v>
      </c>
      <c r="J12" s="54"/>
      <c r="K12" s="54" t="s">
        <v>17</v>
      </c>
      <c r="L12" s="54"/>
      <c r="M12" s="54" t="s">
        <v>18</v>
      </c>
      <c r="N12" s="46" t="s">
        <v>36</v>
      </c>
      <c r="O12" s="46"/>
      <c r="P12" s="46"/>
      <c r="Q12" s="46"/>
      <c r="R12" s="46"/>
      <c r="S12" s="51"/>
    </row>
    <row r="13" spans="1:19" ht="15.75" customHeight="1" x14ac:dyDescent="0.25">
      <c r="A13" s="82" t="s">
        <v>1</v>
      </c>
      <c r="B13" s="77" t="s">
        <v>1</v>
      </c>
      <c r="C13" s="54"/>
      <c r="D13" s="54"/>
      <c r="E13" s="54"/>
      <c r="F13" s="54"/>
      <c r="G13" s="46"/>
      <c r="H13" s="46"/>
      <c r="I13" s="40" t="s">
        <v>94</v>
      </c>
      <c r="J13" s="54"/>
      <c r="K13" s="54"/>
      <c r="L13" s="54"/>
      <c r="M13" s="54"/>
      <c r="N13" s="46"/>
      <c r="O13" s="46"/>
      <c r="P13" s="46"/>
      <c r="Q13" s="46"/>
      <c r="R13" s="46"/>
      <c r="S13" s="51"/>
    </row>
    <row r="14" spans="1:19" ht="21.6" customHeight="1" x14ac:dyDescent="0.25">
      <c r="A14" s="82" t="s">
        <v>165</v>
      </c>
      <c r="B14" s="77" t="s">
        <v>5</v>
      </c>
      <c r="C14" s="54" t="s">
        <v>94</v>
      </c>
      <c r="D14" s="54" t="s">
        <v>94</v>
      </c>
      <c r="E14" s="54" t="s">
        <v>94</v>
      </c>
      <c r="F14" s="54" t="s">
        <v>94</v>
      </c>
      <c r="G14" s="54" t="s">
        <v>94</v>
      </c>
      <c r="H14" s="40" t="s">
        <v>94</v>
      </c>
      <c r="I14" s="40" t="s">
        <v>94</v>
      </c>
      <c r="J14" s="40" t="s">
        <v>94</v>
      </c>
      <c r="K14" s="40" t="s">
        <v>94</v>
      </c>
      <c r="L14" s="40" t="s">
        <v>94</v>
      </c>
      <c r="M14" s="40" t="s">
        <v>94</v>
      </c>
      <c r="N14" s="40" t="s">
        <v>94</v>
      </c>
      <c r="O14" s="40" t="s">
        <v>94</v>
      </c>
      <c r="P14" s="40" t="s">
        <v>94</v>
      </c>
      <c r="Q14" s="40" t="s">
        <v>94</v>
      </c>
      <c r="R14" s="40" t="s">
        <v>94</v>
      </c>
      <c r="S14" s="40" t="s">
        <v>94</v>
      </c>
    </row>
    <row r="15" spans="1:19" ht="15.75" customHeight="1" x14ac:dyDescent="0.25">
      <c r="A15" s="82" t="s">
        <v>1</v>
      </c>
      <c r="B15" s="77" t="s">
        <v>1</v>
      </c>
      <c r="C15" s="54" t="s">
        <v>94</v>
      </c>
      <c r="D15" s="54" t="s">
        <v>94</v>
      </c>
      <c r="E15" s="54" t="s">
        <v>94</v>
      </c>
      <c r="F15" s="54" t="s">
        <v>94</v>
      </c>
      <c r="G15" s="54" t="s">
        <v>94</v>
      </c>
      <c r="H15" s="40" t="s">
        <v>94</v>
      </c>
      <c r="I15" s="40" t="s">
        <v>94</v>
      </c>
      <c r="J15" s="40" t="s">
        <v>94</v>
      </c>
      <c r="K15" s="40" t="s">
        <v>94</v>
      </c>
      <c r="L15" s="40" t="s">
        <v>94</v>
      </c>
      <c r="M15" s="40" t="s">
        <v>94</v>
      </c>
      <c r="N15" s="40" t="s">
        <v>94</v>
      </c>
      <c r="O15" s="40" t="s">
        <v>94</v>
      </c>
      <c r="P15" s="40" t="s">
        <v>94</v>
      </c>
      <c r="Q15" s="40" t="s">
        <v>94</v>
      </c>
      <c r="R15" s="40" t="s">
        <v>94</v>
      </c>
      <c r="S15" s="40" t="s">
        <v>94</v>
      </c>
    </row>
    <row r="16" spans="1:19" s="72" customFormat="1" ht="55.5" customHeight="1" x14ac:dyDescent="0.25">
      <c r="A16" s="82"/>
      <c r="B16" s="77" t="s">
        <v>43</v>
      </c>
      <c r="C16" s="40" t="s">
        <v>94</v>
      </c>
      <c r="D16" s="40" t="s">
        <v>94</v>
      </c>
      <c r="E16" s="40" t="s">
        <v>94</v>
      </c>
      <c r="F16" s="40" t="s">
        <v>94</v>
      </c>
      <c r="G16" s="40" t="s">
        <v>94</v>
      </c>
      <c r="H16" s="40" t="s">
        <v>94</v>
      </c>
      <c r="I16" s="40" t="s">
        <v>94</v>
      </c>
      <c r="J16" s="40" t="s">
        <v>94</v>
      </c>
      <c r="K16" s="40" t="s">
        <v>94</v>
      </c>
      <c r="L16" s="40" t="s">
        <v>94</v>
      </c>
      <c r="M16" s="40" t="s">
        <v>94</v>
      </c>
      <c r="N16" s="40" t="s">
        <v>94</v>
      </c>
      <c r="O16" s="40" t="s">
        <v>94</v>
      </c>
      <c r="P16" s="40"/>
      <c r="Q16" s="40"/>
      <c r="R16" s="40"/>
      <c r="S16" s="87"/>
    </row>
    <row r="17" spans="1:19" ht="15.75" customHeight="1" x14ac:dyDescent="0.25">
      <c r="B17" s="69"/>
      <c r="C17" s="70"/>
      <c r="D17" s="35"/>
      <c r="J17" s="38"/>
      <c r="K17" s="38"/>
    </row>
    <row r="18" spans="1:19" ht="18.75" customHeight="1" x14ac:dyDescent="0.25">
      <c r="A18" s="290"/>
      <c r="B18" s="290"/>
      <c r="C18" s="290"/>
      <c r="D18" s="290"/>
      <c r="E18" s="290"/>
      <c r="F18" s="290"/>
      <c r="G18" s="290"/>
    </row>
    <row r="19" spans="1:19" s="4" customFormat="1" ht="41.25" customHeight="1" x14ac:dyDescent="0.25">
      <c r="A19" s="268" t="s">
        <v>264</v>
      </c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</row>
    <row r="20" spans="1:19" ht="38.25" customHeight="1" x14ac:dyDescent="0.25">
      <c r="A20" s="290"/>
      <c r="B20" s="290"/>
      <c r="C20" s="290"/>
      <c r="D20" s="290"/>
      <c r="E20" s="290"/>
      <c r="F20" s="290"/>
      <c r="G20" s="290"/>
      <c r="H20" s="67"/>
    </row>
    <row r="21" spans="1:19" ht="18.75" customHeight="1" x14ac:dyDescent="0.25">
      <c r="A21" s="285"/>
      <c r="B21" s="285"/>
      <c r="C21" s="285"/>
      <c r="D21" s="285"/>
      <c r="E21" s="285"/>
      <c r="F21" s="285"/>
      <c r="G21" s="285"/>
    </row>
    <row r="22" spans="1:19" ht="217.5" customHeight="1" x14ac:dyDescent="0.25">
      <c r="A22" s="286"/>
      <c r="B22" s="287"/>
      <c r="C22" s="287"/>
      <c r="D22" s="287"/>
      <c r="E22" s="287"/>
      <c r="F22" s="287"/>
      <c r="G22" s="287"/>
    </row>
    <row r="23" spans="1:19" ht="53.25" customHeight="1" x14ac:dyDescent="0.25">
      <c r="A23" s="286"/>
      <c r="B23" s="288"/>
      <c r="C23" s="288"/>
      <c r="D23" s="288"/>
      <c r="E23" s="288"/>
      <c r="F23" s="288"/>
      <c r="G23" s="288"/>
    </row>
    <row r="24" spans="1:19" x14ac:dyDescent="0.25">
      <c r="A24" s="289"/>
      <c r="B24" s="289"/>
      <c r="C24" s="289"/>
      <c r="D24" s="289"/>
      <c r="E24" s="289"/>
      <c r="F24" s="289"/>
      <c r="G24" s="289"/>
    </row>
    <row r="25" spans="1:19" x14ac:dyDescent="0.25">
      <c r="B25" s="67"/>
    </row>
    <row r="29" spans="1:19" x14ac:dyDescent="0.25">
      <c r="B29" s="67"/>
    </row>
  </sheetData>
  <mergeCells count="18">
    <mergeCell ref="G5:I5"/>
    <mergeCell ref="J5:M5"/>
    <mergeCell ref="N5:S5"/>
    <mergeCell ref="A2:S2"/>
    <mergeCell ref="A3:A6"/>
    <mergeCell ref="B3:B6"/>
    <mergeCell ref="C3:I3"/>
    <mergeCell ref="J3:S3"/>
    <mergeCell ref="C4:I4"/>
    <mergeCell ref="J4:S4"/>
    <mergeCell ref="C5:F5"/>
    <mergeCell ref="A21:G21"/>
    <mergeCell ref="A22:G22"/>
    <mergeCell ref="A23:G23"/>
    <mergeCell ref="A24:G24"/>
    <mergeCell ref="A18:G18"/>
    <mergeCell ref="A20:G20"/>
    <mergeCell ref="A19:S19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0"/>
  <sheetViews>
    <sheetView zoomScale="70" zoomScaleNormal="70" zoomScaleSheetLayoutView="110" workbookViewId="0">
      <pane xSplit="2" ySplit="7" topLeftCell="C11" activePane="bottomRight" state="frozen"/>
      <selection activeCell="S45" sqref="S45"/>
      <selection pane="topRight" activeCell="S45" sqref="S45"/>
      <selection pane="bottomLeft" activeCell="S45" sqref="S45"/>
      <selection pane="bottomRight" activeCell="K16" sqref="K16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x14ac:dyDescent="0.25">
      <c r="S1" s="36" t="str">
        <f>т1!S1</f>
        <v>форма таблиц с официального сайта Минэнерго России</v>
      </c>
    </row>
    <row r="2" spans="1:19" ht="15.75" customHeight="1" x14ac:dyDescent="0.25">
      <c r="A2" s="292" t="s">
        <v>13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</row>
    <row r="3" spans="1:19" ht="15.75" customHeight="1" x14ac:dyDescent="0.25">
      <c r="A3" s="293" t="s">
        <v>0</v>
      </c>
      <c r="B3" s="291" t="s">
        <v>2</v>
      </c>
      <c r="C3" s="294" t="s">
        <v>37</v>
      </c>
      <c r="D3" s="294"/>
      <c r="E3" s="294"/>
      <c r="F3" s="294"/>
      <c r="G3" s="294"/>
      <c r="H3" s="294"/>
      <c r="I3" s="294"/>
      <c r="J3" s="294" t="s">
        <v>38</v>
      </c>
      <c r="K3" s="294"/>
      <c r="L3" s="294"/>
      <c r="M3" s="294"/>
      <c r="N3" s="294"/>
      <c r="O3" s="294"/>
      <c r="P3" s="294"/>
      <c r="Q3" s="294"/>
      <c r="R3" s="294"/>
      <c r="S3" s="294"/>
    </row>
    <row r="4" spans="1:19" ht="46.5" customHeight="1" x14ac:dyDescent="0.25">
      <c r="A4" s="293"/>
      <c r="B4" s="291"/>
      <c r="C4" s="291" t="s">
        <v>162</v>
      </c>
      <c r="D4" s="291"/>
      <c r="E4" s="291"/>
      <c r="F4" s="291"/>
      <c r="G4" s="291"/>
      <c r="H4" s="291"/>
      <c r="I4" s="291"/>
      <c r="J4" s="295" t="s">
        <v>53</v>
      </c>
      <c r="K4" s="296"/>
      <c r="L4" s="296"/>
      <c r="M4" s="296"/>
      <c r="N4" s="296"/>
      <c r="O4" s="296"/>
      <c r="P4" s="296"/>
      <c r="Q4" s="296"/>
      <c r="R4" s="296"/>
      <c r="S4" s="297"/>
    </row>
    <row r="5" spans="1:19" ht="33.75" customHeight="1" x14ac:dyDescent="0.25">
      <c r="A5" s="293"/>
      <c r="B5" s="291"/>
      <c r="C5" s="291" t="s">
        <v>11</v>
      </c>
      <c r="D5" s="291"/>
      <c r="E5" s="291"/>
      <c r="F5" s="291"/>
      <c r="G5" s="291" t="s">
        <v>95</v>
      </c>
      <c r="H5" s="291"/>
      <c r="I5" s="291"/>
      <c r="J5" s="291" t="s">
        <v>11</v>
      </c>
      <c r="K5" s="291"/>
      <c r="L5" s="291"/>
      <c r="M5" s="291"/>
      <c r="N5" s="291" t="s">
        <v>95</v>
      </c>
      <c r="O5" s="291"/>
      <c r="P5" s="291"/>
      <c r="Q5" s="291"/>
      <c r="R5" s="291"/>
      <c r="S5" s="291"/>
    </row>
    <row r="6" spans="1:19" s="70" customFormat="1" ht="94.5" x14ac:dyDescent="0.25">
      <c r="A6" s="293"/>
      <c r="B6" s="291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167</v>
      </c>
      <c r="I6" s="74" t="s">
        <v>42</v>
      </c>
      <c r="J6" s="40" t="s">
        <v>25</v>
      </c>
      <c r="K6" s="40" t="s">
        <v>7</v>
      </c>
      <c r="L6" s="40" t="s">
        <v>90</v>
      </c>
      <c r="M6" s="40" t="s">
        <v>9</v>
      </c>
      <c r="N6" s="40" t="s">
        <v>12</v>
      </c>
      <c r="O6" s="40" t="s">
        <v>166</v>
      </c>
      <c r="P6" s="135" t="s">
        <v>140</v>
      </c>
      <c r="Q6" s="135" t="s">
        <v>141</v>
      </c>
      <c r="R6" s="135" t="s">
        <v>167</v>
      </c>
      <c r="S6" s="74" t="s">
        <v>42</v>
      </c>
    </row>
    <row r="7" spans="1:19" s="43" customFormat="1" x14ac:dyDescent="0.25">
      <c r="A7" s="92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4">
        <v>9</v>
      </c>
      <c r="J7" s="40">
        <v>10</v>
      </c>
      <c r="K7" s="74">
        <v>11</v>
      </c>
      <c r="L7" s="40">
        <v>12</v>
      </c>
      <c r="M7" s="74">
        <v>13</v>
      </c>
      <c r="N7" s="40">
        <v>14</v>
      </c>
      <c r="O7" s="74">
        <v>15</v>
      </c>
      <c r="P7" s="74" t="s">
        <v>143</v>
      </c>
      <c r="Q7" s="74" t="s">
        <v>144</v>
      </c>
      <c r="R7" s="74" t="s">
        <v>145</v>
      </c>
      <c r="S7" s="40">
        <v>16</v>
      </c>
    </row>
    <row r="8" spans="1:19" s="43" customFormat="1" ht="53.45" customHeight="1" x14ac:dyDescent="0.25">
      <c r="A8" s="75">
        <v>1</v>
      </c>
      <c r="B8" s="76" t="s">
        <v>111</v>
      </c>
      <c r="C8" s="40" t="s">
        <v>94</v>
      </c>
      <c r="D8" s="40" t="s">
        <v>94</v>
      </c>
      <c r="E8" s="40" t="s">
        <v>94</v>
      </c>
      <c r="F8" s="40" t="s">
        <v>94</v>
      </c>
      <c r="G8" s="40" t="s">
        <v>94</v>
      </c>
      <c r="H8" s="40" t="s">
        <v>94</v>
      </c>
      <c r="I8" s="80" t="e">
        <f>SUM(#REF!)</f>
        <v>#REF!</v>
      </c>
      <c r="J8" s="40" t="s">
        <v>94</v>
      </c>
      <c r="K8" s="40" t="s">
        <v>94</v>
      </c>
      <c r="L8" s="40" t="s">
        <v>94</v>
      </c>
      <c r="M8" s="40" t="s">
        <v>94</v>
      </c>
      <c r="N8" s="40" t="s">
        <v>94</v>
      </c>
      <c r="O8" s="40" t="s">
        <v>94</v>
      </c>
      <c r="P8" s="40" t="s">
        <v>94</v>
      </c>
      <c r="Q8" s="40" t="s">
        <v>94</v>
      </c>
      <c r="R8" s="40" t="s">
        <v>94</v>
      </c>
      <c r="S8" s="40" t="s">
        <v>94</v>
      </c>
    </row>
    <row r="9" spans="1:19" s="43" customFormat="1" x14ac:dyDescent="0.25">
      <c r="A9" s="75" t="s">
        <v>1</v>
      </c>
      <c r="B9" s="76" t="s">
        <v>1</v>
      </c>
      <c r="C9" s="40" t="s">
        <v>94</v>
      </c>
      <c r="D9" s="40" t="s">
        <v>94</v>
      </c>
      <c r="E9" s="40" t="s">
        <v>94</v>
      </c>
      <c r="F9" s="40" t="s">
        <v>94</v>
      </c>
      <c r="G9" s="40" t="s">
        <v>94</v>
      </c>
      <c r="H9" s="40" t="s">
        <v>94</v>
      </c>
      <c r="I9" s="40" t="s">
        <v>94</v>
      </c>
      <c r="J9" s="40" t="s">
        <v>94</v>
      </c>
      <c r="K9" s="40" t="s">
        <v>94</v>
      </c>
      <c r="L9" s="40" t="s">
        <v>94</v>
      </c>
      <c r="M9" s="40" t="s">
        <v>94</v>
      </c>
      <c r="N9" s="40" t="s">
        <v>94</v>
      </c>
      <c r="O9" s="40" t="s">
        <v>94</v>
      </c>
      <c r="P9" s="40" t="s">
        <v>94</v>
      </c>
      <c r="Q9" s="40" t="s">
        <v>94</v>
      </c>
      <c r="R9" s="93" t="s">
        <v>94</v>
      </c>
      <c r="S9" s="87" t="s">
        <v>94</v>
      </c>
    </row>
    <row r="10" spans="1:19" s="43" customFormat="1" x14ac:dyDescent="0.25">
      <c r="A10" s="75">
        <v>2</v>
      </c>
      <c r="B10" s="77" t="s">
        <v>22</v>
      </c>
      <c r="C10" s="40" t="s">
        <v>94</v>
      </c>
      <c r="D10" s="40" t="s">
        <v>94</v>
      </c>
      <c r="E10" s="40" t="s">
        <v>94</v>
      </c>
      <c r="F10" s="40" t="s">
        <v>94</v>
      </c>
      <c r="G10" s="40" t="s">
        <v>94</v>
      </c>
      <c r="H10" s="40" t="s">
        <v>94</v>
      </c>
      <c r="I10" s="80" t="e">
        <f>SUM(#REF!)</f>
        <v>#REF!</v>
      </c>
      <c r="J10" s="40" t="s">
        <v>94</v>
      </c>
      <c r="K10" s="40" t="s">
        <v>94</v>
      </c>
      <c r="L10" s="40" t="s">
        <v>94</v>
      </c>
      <c r="M10" s="40" t="s">
        <v>94</v>
      </c>
      <c r="N10" s="40" t="s">
        <v>94</v>
      </c>
      <c r="O10" s="40" t="s">
        <v>94</v>
      </c>
      <c r="P10" s="40" t="s">
        <v>94</v>
      </c>
      <c r="Q10" s="40" t="s">
        <v>94</v>
      </c>
      <c r="R10" s="93" t="s">
        <v>94</v>
      </c>
      <c r="S10" s="87" t="s">
        <v>94</v>
      </c>
    </row>
    <row r="11" spans="1:19" s="43" customFormat="1" x14ac:dyDescent="0.25">
      <c r="A11" s="75" t="s">
        <v>1</v>
      </c>
      <c r="B11" s="75" t="s">
        <v>1</v>
      </c>
      <c r="C11" s="40" t="s">
        <v>94</v>
      </c>
      <c r="D11" s="40" t="s">
        <v>94</v>
      </c>
      <c r="E11" s="40" t="s">
        <v>94</v>
      </c>
      <c r="F11" s="40" t="s">
        <v>94</v>
      </c>
      <c r="G11" s="40" t="s">
        <v>94</v>
      </c>
      <c r="H11" s="40" t="s">
        <v>94</v>
      </c>
      <c r="I11" s="40" t="s">
        <v>94</v>
      </c>
      <c r="J11" s="40" t="s">
        <v>94</v>
      </c>
      <c r="K11" s="40" t="s">
        <v>94</v>
      </c>
      <c r="L11" s="40" t="s">
        <v>94</v>
      </c>
      <c r="M11" s="94" t="s">
        <v>94</v>
      </c>
      <c r="N11" s="78" t="s">
        <v>94</v>
      </c>
      <c r="O11" s="40" t="s">
        <v>94</v>
      </c>
      <c r="P11" s="40" t="s">
        <v>94</v>
      </c>
      <c r="Q11" s="40" t="s">
        <v>94</v>
      </c>
      <c r="R11" s="40" t="s">
        <v>94</v>
      </c>
      <c r="S11" s="84" t="s">
        <v>94</v>
      </c>
    </row>
    <row r="12" spans="1:19" s="72" customFormat="1" ht="30" customHeight="1" x14ac:dyDescent="0.25">
      <c r="A12" s="82">
        <v>3</v>
      </c>
      <c r="B12" s="77" t="s">
        <v>5</v>
      </c>
      <c r="C12" s="40" t="s">
        <v>94</v>
      </c>
      <c r="D12" s="40" t="s">
        <v>94</v>
      </c>
      <c r="E12" s="40" t="s">
        <v>94</v>
      </c>
      <c r="F12" s="40" t="s">
        <v>94</v>
      </c>
      <c r="G12" s="40" t="s">
        <v>94</v>
      </c>
      <c r="H12" s="40" t="s">
        <v>94</v>
      </c>
      <c r="I12" s="40" t="s">
        <v>94</v>
      </c>
      <c r="J12" s="40" t="s">
        <v>94</v>
      </c>
      <c r="K12" s="40" t="s">
        <v>94</v>
      </c>
      <c r="L12" s="40" t="s">
        <v>94</v>
      </c>
      <c r="M12" s="40" t="s">
        <v>94</v>
      </c>
      <c r="N12" s="40" t="s">
        <v>94</v>
      </c>
      <c r="O12" s="40" t="s">
        <v>94</v>
      </c>
      <c r="P12" s="40" t="s">
        <v>94</v>
      </c>
      <c r="Q12" s="40" t="s">
        <v>94</v>
      </c>
      <c r="R12" s="40" t="s">
        <v>94</v>
      </c>
      <c r="S12" s="40" t="s">
        <v>94</v>
      </c>
    </row>
    <row r="13" spans="1:19" s="72" customFormat="1" ht="30" customHeight="1" x14ac:dyDescent="0.25">
      <c r="A13" s="82" t="s">
        <v>1</v>
      </c>
      <c r="B13" s="76" t="s">
        <v>1</v>
      </c>
      <c r="C13" s="40" t="s">
        <v>94</v>
      </c>
      <c r="D13" s="40" t="s">
        <v>94</v>
      </c>
      <c r="E13" s="40" t="s">
        <v>94</v>
      </c>
      <c r="F13" s="40" t="s">
        <v>94</v>
      </c>
      <c r="G13" s="78" t="s">
        <v>94</v>
      </c>
      <c r="H13" s="79" t="s">
        <v>94</v>
      </c>
      <c r="I13" s="40" t="s">
        <v>94</v>
      </c>
      <c r="J13" s="40" t="s">
        <v>94</v>
      </c>
      <c r="K13" s="40" t="s">
        <v>94</v>
      </c>
      <c r="L13" s="40" t="s">
        <v>94</v>
      </c>
      <c r="M13" s="40" t="s">
        <v>94</v>
      </c>
      <c r="N13" s="78" t="s">
        <v>94</v>
      </c>
      <c r="O13" s="79" t="s">
        <v>94</v>
      </c>
      <c r="P13" s="79" t="s">
        <v>94</v>
      </c>
      <c r="Q13" s="79" t="s">
        <v>94</v>
      </c>
      <c r="R13" s="79" t="s">
        <v>94</v>
      </c>
      <c r="S13" s="84" t="s">
        <v>94</v>
      </c>
    </row>
    <row r="14" spans="1:19" s="72" customFormat="1" ht="30" customHeight="1" x14ac:dyDescent="0.25">
      <c r="A14" s="82" t="s">
        <v>91</v>
      </c>
      <c r="B14" s="76" t="s">
        <v>92</v>
      </c>
      <c r="C14" s="40" t="s">
        <v>94</v>
      </c>
      <c r="D14" s="40" t="s">
        <v>94</v>
      </c>
      <c r="E14" s="40" t="s">
        <v>94</v>
      </c>
      <c r="F14" s="40" t="s">
        <v>94</v>
      </c>
      <c r="G14" s="78" t="s">
        <v>94</v>
      </c>
      <c r="H14" s="79" t="s">
        <v>94</v>
      </c>
      <c r="I14" s="40" t="s">
        <v>94</v>
      </c>
      <c r="J14" s="40" t="s">
        <v>94</v>
      </c>
      <c r="K14" s="40" t="s">
        <v>94</v>
      </c>
      <c r="L14" s="40" t="s">
        <v>94</v>
      </c>
      <c r="M14" s="40" t="s">
        <v>94</v>
      </c>
      <c r="N14" s="78" t="s">
        <v>94</v>
      </c>
      <c r="O14" s="79" t="s">
        <v>94</v>
      </c>
      <c r="P14" s="79" t="s">
        <v>94</v>
      </c>
      <c r="Q14" s="79" t="s">
        <v>94</v>
      </c>
      <c r="R14" s="79" t="s">
        <v>94</v>
      </c>
      <c r="S14" s="84" t="s">
        <v>94</v>
      </c>
    </row>
    <row r="15" spans="1:19" s="72" customFormat="1" ht="30" customHeight="1" x14ac:dyDescent="0.25">
      <c r="A15" s="82" t="s">
        <v>91</v>
      </c>
      <c r="B15" s="76" t="s">
        <v>106</v>
      </c>
      <c r="C15" s="40" t="s">
        <v>94</v>
      </c>
      <c r="D15" s="40" t="s">
        <v>94</v>
      </c>
      <c r="E15" s="40" t="s">
        <v>94</v>
      </c>
      <c r="F15" s="40" t="s">
        <v>94</v>
      </c>
      <c r="G15" s="78" t="s">
        <v>94</v>
      </c>
      <c r="H15" s="79" t="s">
        <v>94</v>
      </c>
      <c r="I15" s="40" t="s">
        <v>94</v>
      </c>
      <c r="J15" s="40" t="s">
        <v>94</v>
      </c>
      <c r="K15" s="40" t="s">
        <v>94</v>
      </c>
      <c r="L15" s="40" t="s">
        <v>94</v>
      </c>
      <c r="M15" s="40" t="s">
        <v>94</v>
      </c>
      <c r="N15" s="78" t="s">
        <v>94</v>
      </c>
      <c r="O15" s="79" t="s">
        <v>94</v>
      </c>
      <c r="P15" s="79" t="s">
        <v>94</v>
      </c>
      <c r="Q15" s="79" t="s">
        <v>94</v>
      </c>
      <c r="R15" s="79" t="s">
        <v>94</v>
      </c>
      <c r="S15" s="84" t="s">
        <v>94</v>
      </c>
    </row>
    <row r="16" spans="1:19" s="72" customFormat="1" ht="15" customHeight="1" x14ac:dyDescent="0.25">
      <c r="A16" s="82" t="s">
        <v>1</v>
      </c>
      <c r="B16" s="76" t="s">
        <v>1</v>
      </c>
      <c r="C16" s="40"/>
      <c r="D16" s="40"/>
      <c r="E16" s="40"/>
      <c r="F16" s="40"/>
      <c r="G16" s="78"/>
      <c r="H16" s="79"/>
      <c r="I16" s="40" t="s">
        <v>94</v>
      </c>
      <c r="J16" s="40" t="s">
        <v>94</v>
      </c>
      <c r="K16" s="40" t="s">
        <v>94</v>
      </c>
      <c r="L16" s="40" t="s">
        <v>94</v>
      </c>
      <c r="M16" s="40" t="s">
        <v>94</v>
      </c>
      <c r="N16" s="78" t="s">
        <v>94</v>
      </c>
      <c r="O16" s="79" t="s">
        <v>94</v>
      </c>
      <c r="P16" s="79" t="s">
        <v>94</v>
      </c>
      <c r="Q16" s="79" t="s">
        <v>94</v>
      </c>
      <c r="R16" s="79" t="s">
        <v>94</v>
      </c>
      <c r="S16" s="84" t="s">
        <v>94</v>
      </c>
    </row>
    <row r="17" spans="1:19" s="72" customFormat="1" ht="51" customHeight="1" x14ac:dyDescent="0.25">
      <c r="A17" s="82"/>
      <c r="B17" s="77" t="s">
        <v>98</v>
      </c>
      <c r="C17" s="40" t="s">
        <v>94</v>
      </c>
      <c r="D17" s="40" t="s">
        <v>94</v>
      </c>
      <c r="E17" s="40" t="s">
        <v>94</v>
      </c>
      <c r="F17" s="40" t="s">
        <v>94</v>
      </c>
      <c r="G17" s="40" t="s">
        <v>94</v>
      </c>
      <c r="H17" s="40" t="s">
        <v>94</v>
      </c>
      <c r="I17" s="40" t="s">
        <v>94</v>
      </c>
      <c r="J17" s="40" t="s">
        <v>94</v>
      </c>
      <c r="K17" s="40" t="s">
        <v>94</v>
      </c>
      <c r="L17" s="40" t="s">
        <v>94</v>
      </c>
      <c r="M17" s="40" t="s">
        <v>94</v>
      </c>
      <c r="N17" s="40" t="s">
        <v>94</v>
      </c>
      <c r="O17" s="40" t="s">
        <v>94</v>
      </c>
      <c r="P17" s="40" t="s">
        <v>94</v>
      </c>
      <c r="Q17" s="40" t="s">
        <v>94</v>
      </c>
      <c r="R17" s="40" t="s">
        <v>94</v>
      </c>
      <c r="S17" s="80" t="s">
        <v>94</v>
      </c>
    </row>
    <row r="18" spans="1:19" ht="15.75" customHeight="1" x14ac:dyDescent="0.25">
      <c r="B18" s="69"/>
      <c r="C18" s="70"/>
      <c r="D18" s="35"/>
      <c r="J18" s="38"/>
      <c r="K18" s="38"/>
    </row>
    <row r="19" spans="1:19" ht="18.75" customHeight="1" x14ac:dyDescent="0.25">
      <c r="A19" s="290"/>
      <c r="B19" s="290"/>
      <c r="C19" s="290"/>
      <c r="D19" s="290"/>
      <c r="E19" s="290"/>
      <c r="F19" s="290"/>
      <c r="G19" s="290"/>
    </row>
    <row r="20" spans="1:19" s="4" customFormat="1" ht="41.25" customHeight="1" x14ac:dyDescent="0.25">
      <c r="A20" s="268" t="s">
        <v>264</v>
      </c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</row>
    <row r="21" spans="1:19" ht="38.25" customHeight="1" x14ac:dyDescent="0.25">
      <c r="A21" s="290"/>
      <c r="B21" s="290"/>
      <c r="C21" s="290"/>
      <c r="D21" s="290"/>
      <c r="E21" s="290"/>
      <c r="F21" s="290"/>
      <c r="G21" s="290"/>
      <c r="H21" s="39"/>
    </row>
    <row r="22" spans="1:19" ht="18.75" customHeight="1" x14ac:dyDescent="0.25">
      <c r="A22" s="285"/>
      <c r="B22" s="285"/>
      <c r="C22" s="285"/>
      <c r="D22" s="285"/>
      <c r="E22" s="285"/>
      <c r="F22" s="285"/>
      <c r="G22" s="285"/>
    </row>
    <row r="23" spans="1:19" ht="42" customHeight="1" x14ac:dyDescent="0.25">
      <c r="A23" s="286"/>
      <c r="B23" s="287"/>
      <c r="C23" s="287"/>
      <c r="D23" s="287"/>
      <c r="E23" s="287"/>
      <c r="F23" s="287"/>
      <c r="G23" s="287"/>
    </row>
    <row r="24" spans="1:19" ht="53.25" customHeight="1" x14ac:dyDescent="0.25">
      <c r="A24" s="286"/>
      <c r="B24" s="288"/>
      <c r="C24" s="288"/>
      <c r="D24" s="288"/>
      <c r="E24" s="288"/>
      <c r="F24" s="288"/>
      <c r="G24" s="288"/>
    </row>
    <row r="25" spans="1:19" x14ac:dyDescent="0.25">
      <c r="A25" s="289"/>
      <c r="B25" s="289"/>
      <c r="C25" s="289"/>
      <c r="D25" s="289"/>
      <c r="E25" s="289"/>
      <c r="F25" s="289"/>
      <c r="G25" s="289"/>
    </row>
    <row r="26" spans="1:19" x14ac:dyDescent="0.25">
      <c r="B26" s="39"/>
    </row>
    <row r="30" spans="1:19" x14ac:dyDescent="0.25">
      <c r="B30" s="39"/>
    </row>
  </sheetData>
  <mergeCells count="18">
    <mergeCell ref="C5:F5"/>
    <mergeCell ref="G5:I5"/>
    <mergeCell ref="J5:M5"/>
    <mergeCell ref="N5:S5"/>
    <mergeCell ref="A2:S2"/>
    <mergeCell ref="A3:A6"/>
    <mergeCell ref="B3:B6"/>
    <mergeCell ref="C3:I3"/>
    <mergeCell ref="J3:S3"/>
    <mergeCell ref="C4:I4"/>
    <mergeCell ref="J4:S4"/>
    <mergeCell ref="A22:G22"/>
    <mergeCell ref="A23:G23"/>
    <mergeCell ref="A24:G24"/>
    <mergeCell ref="A25:G25"/>
    <mergeCell ref="A19:G19"/>
    <mergeCell ref="A21:G21"/>
    <mergeCell ref="A20:S20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S33"/>
  <sheetViews>
    <sheetView zoomScale="80" zoomScaleNormal="80" zoomScaleSheetLayoutView="70"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H19" sqref="H19"/>
    </sheetView>
  </sheetViews>
  <sheetFormatPr defaultColWidth="9" defaultRowHeight="15.75" x14ac:dyDescent="0.25"/>
  <cols>
    <col min="1" max="1" width="7.625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ht="15.75" customHeight="1" x14ac:dyDescent="0.25">
      <c r="B1" s="69"/>
      <c r="C1" s="70"/>
      <c r="D1" s="35"/>
      <c r="J1" s="38"/>
      <c r="K1" s="38"/>
      <c r="S1" s="36" t="str">
        <f>т4!S1</f>
        <v>форма таблиц с официального сайта Минэнерго России</v>
      </c>
    </row>
    <row r="2" spans="1:19" ht="15.75" customHeight="1" x14ac:dyDescent="0.25">
      <c r="A2" s="292" t="s">
        <v>21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</row>
    <row r="3" spans="1:19" ht="15.75" customHeight="1" x14ac:dyDescent="0.25">
      <c r="A3" s="293" t="s">
        <v>0</v>
      </c>
      <c r="B3" s="291" t="s">
        <v>2</v>
      </c>
      <c r="C3" s="294" t="s">
        <v>37</v>
      </c>
      <c r="D3" s="294"/>
      <c r="E3" s="294"/>
      <c r="F3" s="294"/>
      <c r="G3" s="294"/>
      <c r="H3" s="294"/>
      <c r="I3" s="294"/>
      <c r="J3" s="294" t="s">
        <v>38</v>
      </c>
      <c r="K3" s="294"/>
      <c r="L3" s="294"/>
      <c r="M3" s="294"/>
      <c r="N3" s="294"/>
      <c r="O3" s="294"/>
      <c r="P3" s="294"/>
      <c r="Q3" s="294"/>
      <c r="R3" s="294"/>
      <c r="S3" s="294"/>
    </row>
    <row r="4" spans="1:19" ht="33" customHeight="1" x14ac:dyDescent="0.25">
      <c r="A4" s="293"/>
      <c r="B4" s="291"/>
      <c r="C4" s="291" t="s">
        <v>53</v>
      </c>
      <c r="D4" s="291"/>
      <c r="E4" s="291"/>
      <c r="F4" s="291"/>
      <c r="G4" s="291"/>
      <c r="H4" s="291"/>
      <c r="I4" s="291"/>
      <c r="J4" s="295" t="s">
        <v>53</v>
      </c>
      <c r="K4" s="296"/>
      <c r="L4" s="296"/>
      <c r="M4" s="296"/>
      <c r="N4" s="296"/>
      <c r="O4" s="296"/>
      <c r="P4" s="296"/>
      <c r="Q4" s="296"/>
      <c r="R4" s="296"/>
      <c r="S4" s="297"/>
    </row>
    <row r="5" spans="1:19" ht="33.75" customHeight="1" x14ac:dyDescent="0.25">
      <c r="A5" s="293"/>
      <c r="B5" s="291"/>
      <c r="C5" s="291" t="s">
        <v>11</v>
      </c>
      <c r="D5" s="291"/>
      <c r="E5" s="291"/>
      <c r="F5" s="291"/>
      <c r="G5" s="291" t="s">
        <v>95</v>
      </c>
      <c r="H5" s="291"/>
      <c r="I5" s="291"/>
      <c r="J5" s="291" t="s">
        <v>11</v>
      </c>
      <c r="K5" s="291"/>
      <c r="L5" s="291"/>
      <c r="M5" s="291"/>
      <c r="N5" s="291" t="s">
        <v>95</v>
      </c>
      <c r="O5" s="291"/>
      <c r="P5" s="291"/>
      <c r="Q5" s="291"/>
      <c r="R5" s="291"/>
      <c r="S5" s="291"/>
    </row>
    <row r="6" spans="1:19" s="70" customFormat="1" ht="94.5" x14ac:dyDescent="0.25">
      <c r="A6" s="293"/>
      <c r="B6" s="291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167</v>
      </c>
      <c r="I6" s="74" t="s">
        <v>42</v>
      </c>
      <c r="J6" s="40" t="s">
        <v>25</v>
      </c>
      <c r="K6" s="40" t="s">
        <v>7</v>
      </c>
      <c r="L6" s="40" t="s">
        <v>90</v>
      </c>
      <c r="M6" s="40" t="s">
        <v>9</v>
      </c>
      <c r="N6" s="40" t="s">
        <v>12</v>
      </c>
      <c r="O6" s="40" t="s">
        <v>166</v>
      </c>
      <c r="P6" s="135" t="s">
        <v>140</v>
      </c>
      <c r="Q6" s="135" t="s">
        <v>141</v>
      </c>
      <c r="R6" s="135" t="s">
        <v>167</v>
      </c>
      <c r="S6" s="74" t="s">
        <v>42</v>
      </c>
    </row>
    <row r="7" spans="1:19" s="43" customFormat="1" x14ac:dyDescent="0.25">
      <c r="A7" s="92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4">
        <v>9</v>
      </c>
      <c r="J7" s="40">
        <v>10</v>
      </c>
      <c r="K7" s="74">
        <v>11</v>
      </c>
      <c r="L7" s="40">
        <v>12</v>
      </c>
      <c r="M7" s="74">
        <v>13</v>
      </c>
      <c r="N7" s="40">
        <v>14</v>
      </c>
      <c r="O7" s="74">
        <v>15</v>
      </c>
      <c r="P7" s="74" t="s">
        <v>143</v>
      </c>
      <c r="Q7" s="74" t="s">
        <v>144</v>
      </c>
      <c r="R7" s="74" t="s">
        <v>145</v>
      </c>
      <c r="S7" s="40">
        <v>16</v>
      </c>
    </row>
    <row r="8" spans="1:19" s="43" customFormat="1" ht="58.5" customHeight="1" x14ac:dyDescent="0.25">
      <c r="A8" s="82">
        <v>1</v>
      </c>
      <c r="B8" s="146" t="s">
        <v>110</v>
      </c>
      <c r="C8" s="40" t="s">
        <v>94</v>
      </c>
      <c r="D8" s="40" t="s">
        <v>94</v>
      </c>
      <c r="E8" s="40" t="s">
        <v>94</v>
      </c>
      <c r="F8" s="40" t="s">
        <v>94</v>
      </c>
      <c r="G8" s="40" t="s">
        <v>94</v>
      </c>
      <c r="H8" s="40" t="s">
        <v>94</v>
      </c>
      <c r="I8" s="144">
        <f>SUM(I9:I9)</f>
        <v>0</v>
      </c>
      <c r="J8" s="40" t="s">
        <v>94</v>
      </c>
      <c r="K8" s="40" t="s">
        <v>94</v>
      </c>
      <c r="L8" s="40" t="s">
        <v>94</v>
      </c>
      <c r="M8" s="40" t="s">
        <v>94</v>
      </c>
      <c r="N8" s="40" t="s">
        <v>94</v>
      </c>
      <c r="O8" s="40" t="s">
        <v>94</v>
      </c>
      <c r="P8" s="40" t="s">
        <v>94</v>
      </c>
      <c r="Q8" s="40" t="s">
        <v>94</v>
      </c>
      <c r="R8" s="40" t="s">
        <v>94</v>
      </c>
      <c r="S8" s="40" t="s">
        <v>94</v>
      </c>
    </row>
    <row r="9" spans="1:19" s="43" customFormat="1" x14ac:dyDescent="0.25">
      <c r="A9" s="82" t="s">
        <v>70</v>
      </c>
      <c r="B9" s="40" t="s">
        <v>94</v>
      </c>
      <c r="C9" s="40" t="s">
        <v>94</v>
      </c>
      <c r="D9" s="40" t="s">
        <v>94</v>
      </c>
      <c r="E9" s="40" t="s">
        <v>94</v>
      </c>
      <c r="F9" s="40" t="s">
        <v>94</v>
      </c>
      <c r="G9" s="40" t="s">
        <v>94</v>
      </c>
      <c r="H9" s="40" t="s">
        <v>94</v>
      </c>
      <c r="I9" s="40" t="s">
        <v>94</v>
      </c>
      <c r="J9" s="40" t="s">
        <v>94</v>
      </c>
      <c r="K9" s="40" t="s">
        <v>94</v>
      </c>
      <c r="L9" s="40" t="s">
        <v>94</v>
      </c>
      <c r="M9" s="40" t="s">
        <v>94</v>
      </c>
      <c r="N9" s="40" t="s">
        <v>94</v>
      </c>
      <c r="O9" s="40" t="s">
        <v>94</v>
      </c>
      <c r="P9" s="40" t="s">
        <v>94</v>
      </c>
      <c r="Q9" s="40" t="s">
        <v>94</v>
      </c>
      <c r="R9" s="40" t="s">
        <v>94</v>
      </c>
      <c r="S9" s="40" t="s">
        <v>94</v>
      </c>
    </row>
    <row r="10" spans="1:19" s="95" customFormat="1" x14ac:dyDescent="0.25">
      <c r="A10" s="82" t="s">
        <v>1</v>
      </c>
      <c r="B10" s="40" t="s">
        <v>94</v>
      </c>
      <c r="C10" s="40" t="s">
        <v>94</v>
      </c>
      <c r="D10" s="40" t="s">
        <v>94</v>
      </c>
      <c r="E10" s="40" t="s">
        <v>94</v>
      </c>
      <c r="F10" s="40" t="s">
        <v>94</v>
      </c>
      <c r="G10" s="40" t="s">
        <v>94</v>
      </c>
      <c r="H10" s="40" t="s">
        <v>94</v>
      </c>
      <c r="I10" s="40" t="s">
        <v>94</v>
      </c>
      <c r="J10" s="40" t="s">
        <v>94</v>
      </c>
      <c r="K10" s="40" t="s">
        <v>94</v>
      </c>
      <c r="L10" s="40" t="s">
        <v>94</v>
      </c>
      <c r="M10" s="40" t="s">
        <v>94</v>
      </c>
      <c r="N10" s="40" t="s">
        <v>94</v>
      </c>
      <c r="O10" s="40" t="s">
        <v>94</v>
      </c>
      <c r="P10" s="40" t="s">
        <v>94</v>
      </c>
      <c r="Q10" s="40" t="s">
        <v>94</v>
      </c>
      <c r="R10" s="40" t="s">
        <v>94</v>
      </c>
      <c r="S10" s="40" t="s">
        <v>94</v>
      </c>
    </row>
    <row r="11" spans="1:19" s="43" customFormat="1" x14ac:dyDescent="0.25">
      <c r="A11" s="82">
        <v>2</v>
      </c>
      <c r="B11" s="40" t="s">
        <v>94</v>
      </c>
      <c r="C11" s="40" t="s">
        <v>94</v>
      </c>
      <c r="D11" s="40" t="s">
        <v>94</v>
      </c>
      <c r="E11" s="40" t="s">
        <v>94</v>
      </c>
      <c r="F11" s="40" t="s">
        <v>94</v>
      </c>
      <c r="G11" s="40" t="s">
        <v>94</v>
      </c>
      <c r="H11" s="40" t="s">
        <v>94</v>
      </c>
      <c r="I11" s="40" t="s">
        <v>94</v>
      </c>
      <c r="J11" s="40" t="s">
        <v>94</v>
      </c>
      <c r="K11" s="40" t="s">
        <v>94</v>
      </c>
      <c r="L11" s="40" t="s">
        <v>94</v>
      </c>
      <c r="M11" s="40" t="s">
        <v>94</v>
      </c>
      <c r="N11" s="40" t="s">
        <v>94</v>
      </c>
      <c r="O11" s="40" t="s">
        <v>94</v>
      </c>
      <c r="P11" s="40" t="s">
        <v>94</v>
      </c>
      <c r="Q11" s="40" t="s">
        <v>94</v>
      </c>
      <c r="R11" s="40" t="s">
        <v>94</v>
      </c>
      <c r="S11" s="40" t="s">
        <v>94</v>
      </c>
    </row>
    <row r="12" spans="1:19" s="43" customFormat="1" x14ac:dyDescent="0.25">
      <c r="A12" s="82" t="s">
        <v>72</v>
      </c>
      <c r="B12" s="40" t="s">
        <v>94</v>
      </c>
      <c r="C12" s="40" t="s">
        <v>94</v>
      </c>
      <c r="D12" s="40" t="s">
        <v>94</v>
      </c>
      <c r="E12" s="40" t="s">
        <v>94</v>
      </c>
      <c r="F12" s="40" t="s">
        <v>94</v>
      </c>
      <c r="G12" s="40" t="s">
        <v>94</v>
      </c>
      <c r="H12" s="40" t="s">
        <v>94</v>
      </c>
      <c r="I12" s="40" t="s">
        <v>94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19" s="43" customFormat="1" x14ac:dyDescent="0.25">
      <c r="A13" s="82" t="s">
        <v>73</v>
      </c>
      <c r="B13" s="40" t="s">
        <v>94</v>
      </c>
      <c r="C13" s="40" t="s">
        <v>94</v>
      </c>
      <c r="D13" s="40" t="s">
        <v>94</v>
      </c>
      <c r="E13" s="40" t="s">
        <v>94</v>
      </c>
      <c r="F13" s="40" t="s">
        <v>94</v>
      </c>
      <c r="G13" s="40" t="s">
        <v>94</v>
      </c>
      <c r="H13" s="40" t="s">
        <v>94</v>
      </c>
      <c r="I13" s="40" t="s">
        <v>94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s="43" customFormat="1" ht="27" customHeight="1" x14ac:dyDescent="0.25">
      <c r="A14" s="82">
        <v>3</v>
      </c>
      <c r="B14" s="147" t="s">
        <v>20</v>
      </c>
      <c r="C14" s="40" t="s">
        <v>94</v>
      </c>
      <c r="D14" s="40" t="s">
        <v>94</v>
      </c>
      <c r="E14" s="40" t="s">
        <v>94</v>
      </c>
      <c r="F14" s="40" t="s">
        <v>94</v>
      </c>
      <c r="G14" s="40" t="s">
        <v>94</v>
      </c>
      <c r="H14" s="40" t="s">
        <v>94</v>
      </c>
      <c r="I14" s="144">
        <f>SUM(I15:I16)</f>
        <v>0</v>
      </c>
      <c r="J14" s="40" t="s">
        <v>94</v>
      </c>
      <c r="K14" s="40" t="s">
        <v>94</v>
      </c>
      <c r="L14" s="40" t="s">
        <v>94</v>
      </c>
      <c r="M14" s="40" t="s">
        <v>94</v>
      </c>
      <c r="N14" s="40" t="s">
        <v>94</v>
      </c>
      <c r="O14" s="40" t="s">
        <v>94</v>
      </c>
      <c r="P14" s="40" t="s">
        <v>94</v>
      </c>
      <c r="Q14" s="40" t="s">
        <v>94</v>
      </c>
      <c r="R14" s="40" t="s">
        <v>94</v>
      </c>
      <c r="S14" s="40" t="s">
        <v>94</v>
      </c>
    </row>
    <row r="15" spans="1:19" s="43" customFormat="1" x14ac:dyDescent="0.25">
      <c r="A15" s="82" t="s">
        <v>74</v>
      </c>
      <c r="B15" s="40" t="s">
        <v>94</v>
      </c>
      <c r="C15" s="40" t="s">
        <v>94</v>
      </c>
      <c r="D15" s="40" t="s">
        <v>94</v>
      </c>
      <c r="E15" s="40" t="s">
        <v>94</v>
      </c>
      <c r="F15" s="40" t="s">
        <v>94</v>
      </c>
      <c r="G15" s="40" t="s">
        <v>94</v>
      </c>
      <c r="H15" s="40" t="s">
        <v>94</v>
      </c>
      <c r="I15" s="40" t="s">
        <v>94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19" s="43" customFormat="1" x14ac:dyDescent="0.25">
      <c r="A16" s="82" t="s">
        <v>75</v>
      </c>
      <c r="B16" s="40" t="s">
        <v>94</v>
      </c>
      <c r="C16" s="40" t="s">
        <v>94</v>
      </c>
      <c r="D16" s="40" t="s">
        <v>94</v>
      </c>
      <c r="E16" s="40" t="s">
        <v>94</v>
      </c>
      <c r="F16" s="40" t="s">
        <v>94</v>
      </c>
      <c r="G16" s="40" t="s">
        <v>94</v>
      </c>
      <c r="H16" s="40" t="s">
        <v>94</v>
      </c>
      <c r="I16" s="40" t="s">
        <v>94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s="43" customFormat="1" ht="20.45" customHeight="1" x14ac:dyDescent="0.25">
      <c r="A17" s="82">
        <v>4</v>
      </c>
      <c r="B17" s="146" t="s">
        <v>5</v>
      </c>
      <c r="C17" s="40" t="s">
        <v>94</v>
      </c>
      <c r="D17" s="40" t="s">
        <v>94</v>
      </c>
      <c r="E17" s="40" t="s">
        <v>94</v>
      </c>
      <c r="F17" s="40" t="s">
        <v>94</v>
      </c>
      <c r="G17" s="40" t="s">
        <v>94</v>
      </c>
      <c r="H17" s="40" t="s">
        <v>94</v>
      </c>
      <c r="I17" s="145">
        <f>SUM(I18:I19)</f>
        <v>0</v>
      </c>
      <c r="J17" s="40" t="s">
        <v>94</v>
      </c>
      <c r="K17" s="40" t="s">
        <v>94</v>
      </c>
      <c r="L17" s="40" t="s">
        <v>94</v>
      </c>
      <c r="M17" s="40" t="s">
        <v>94</v>
      </c>
      <c r="N17" s="40" t="s">
        <v>94</v>
      </c>
      <c r="O17" s="40" t="s">
        <v>94</v>
      </c>
      <c r="P17" s="40" t="s">
        <v>94</v>
      </c>
      <c r="Q17" s="40" t="s">
        <v>94</v>
      </c>
      <c r="R17" s="40" t="s">
        <v>94</v>
      </c>
      <c r="S17" s="40" t="s">
        <v>94</v>
      </c>
    </row>
    <row r="18" spans="1:19" s="43" customFormat="1" x14ac:dyDescent="0.25">
      <c r="A18" s="82" t="s">
        <v>93</v>
      </c>
      <c r="B18" s="40" t="s">
        <v>94</v>
      </c>
      <c r="C18" s="40" t="s">
        <v>94</v>
      </c>
      <c r="D18" s="40" t="s">
        <v>94</v>
      </c>
      <c r="E18" s="40" t="s">
        <v>94</v>
      </c>
      <c r="F18" s="40" t="s">
        <v>94</v>
      </c>
      <c r="G18" s="40" t="s">
        <v>94</v>
      </c>
      <c r="H18" s="40" t="s">
        <v>94</v>
      </c>
      <c r="I18" s="40" t="s">
        <v>94</v>
      </c>
      <c r="J18" s="40" t="s">
        <v>94</v>
      </c>
      <c r="K18" s="40" t="s">
        <v>94</v>
      </c>
      <c r="L18" s="40" t="s">
        <v>94</v>
      </c>
      <c r="M18" s="40" t="s">
        <v>94</v>
      </c>
      <c r="N18" s="40" t="s">
        <v>94</v>
      </c>
      <c r="O18" s="40" t="s">
        <v>94</v>
      </c>
      <c r="P18" s="40" t="s">
        <v>94</v>
      </c>
      <c r="Q18" s="40" t="s">
        <v>94</v>
      </c>
      <c r="R18" s="40" t="s">
        <v>94</v>
      </c>
      <c r="S18" s="40" t="s">
        <v>94</v>
      </c>
    </row>
    <row r="19" spans="1:19" s="43" customFormat="1" ht="49.15" customHeight="1" x14ac:dyDescent="0.25">
      <c r="A19" s="82" t="s">
        <v>176</v>
      </c>
      <c r="B19" s="40" t="s">
        <v>94</v>
      </c>
      <c r="C19" s="40" t="s">
        <v>94</v>
      </c>
      <c r="D19" s="40" t="s">
        <v>94</v>
      </c>
      <c r="E19" s="40" t="s">
        <v>94</v>
      </c>
      <c r="F19" s="40" t="s">
        <v>94</v>
      </c>
      <c r="G19" s="40" t="s">
        <v>94</v>
      </c>
      <c r="H19" s="40" t="s">
        <v>94</v>
      </c>
      <c r="I19" s="40" t="s">
        <v>94</v>
      </c>
      <c r="J19" s="40" t="s">
        <v>94</v>
      </c>
      <c r="K19" s="40" t="s">
        <v>94</v>
      </c>
      <c r="L19" s="40" t="s">
        <v>94</v>
      </c>
      <c r="M19" s="40" t="s">
        <v>94</v>
      </c>
      <c r="N19" s="40" t="s">
        <v>94</v>
      </c>
      <c r="O19" s="40" t="s">
        <v>94</v>
      </c>
      <c r="P19" s="40" t="s">
        <v>94</v>
      </c>
      <c r="Q19" s="40" t="s">
        <v>94</v>
      </c>
      <c r="R19" s="40" t="s">
        <v>94</v>
      </c>
      <c r="S19" s="40" t="s">
        <v>94</v>
      </c>
    </row>
    <row r="20" spans="1:19" ht="50.25" customHeight="1" x14ac:dyDescent="0.25">
      <c r="A20" s="82"/>
      <c r="B20" s="77" t="s">
        <v>44</v>
      </c>
      <c r="C20" s="96" t="s">
        <v>94</v>
      </c>
      <c r="D20" s="40" t="s">
        <v>94</v>
      </c>
      <c r="E20" s="40" t="s">
        <v>94</v>
      </c>
      <c r="F20" s="40" t="s">
        <v>94</v>
      </c>
      <c r="G20" s="41" t="s">
        <v>94</v>
      </c>
      <c r="H20" s="41" t="s">
        <v>94</v>
      </c>
      <c r="I20" s="40" t="s">
        <v>94</v>
      </c>
      <c r="J20" s="40" t="s">
        <v>94</v>
      </c>
      <c r="K20" s="40" t="s">
        <v>94</v>
      </c>
      <c r="L20" s="40" t="s">
        <v>94</v>
      </c>
      <c r="M20" s="40" t="s">
        <v>94</v>
      </c>
      <c r="N20" s="40" t="s">
        <v>94</v>
      </c>
      <c r="O20" s="40" t="s">
        <v>94</v>
      </c>
      <c r="P20" s="40" t="s">
        <v>94</v>
      </c>
      <c r="Q20" s="40" t="s">
        <v>94</v>
      </c>
      <c r="R20" s="40" t="s">
        <v>94</v>
      </c>
      <c r="S20" s="40" t="s">
        <v>94</v>
      </c>
    </row>
    <row r="21" spans="1:19" ht="15.75" customHeight="1" x14ac:dyDescent="0.25">
      <c r="D21" s="35"/>
      <c r="J21" s="38"/>
      <c r="K21" s="38"/>
    </row>
    <row r="22" spans="1:19" ht="18.75" customHeight="1" x14ac:dyDescent="0.25">
      <c r="A22" s="290"/>
      <c r="B22" s="290"/>
      <c r="C22" s="290"/>
      <c r="D22" s="290"/>
      <c r="E22" s="290"/>
      <c r="F22" s="290"/>
      <c r="G22" s="290"/>
    </row>
    <row r="23" spans="1:19" s="4" customFormat="1" ht="41.25" customHeight="1" x14ac:dyDescent="0.25">
      <c r="A23" s="268" t="s">
        <v>264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</row>
    <row r="24" spans="1:19" ht="38.25" customHeight="1" x14ac:dyDescent="0.25">
      <c r="A24" s="290"/>
      <c r="B24" s="290"/>
      <c r="C24" s="290"/>
      <c r="D24" s="290"/>
      <c r="E24" s="290"/>
      <c r="F24" s="290"/>
      <c r="G24" s="290"/>
      <c r="H24" s="39"/>
    </row>
    <row r="25" spans="1:19" ht="18.75" customHeight="1" x14ac:dyDescent="0.25">
      <c r="A25" s="285"/>
      <c r="B25" s="285"/>
      <c r="C25" s="285"/>
      <c r="D25" s="285"/>
      <c r="E25" s="285"/>
      <c r="F25" s="285"/>
      <c r="G25" s="285"/>
    </row>
    <row r="26" spans="1:19" ht="217.5" customHeight="1" x14ac:dyDescent="0.25">
      <c r="A26" s="286"/>
      <c r="B26" s="287"/>
      <c r="C26" s="287"/>
      <c r="D26" s="287"/>
      <c r="E26" s="287"/>
      <c r="F26" s="287"/>
      <c r="G26" s="287"/>
    </row>
    <row r="27" spans="1:19" ht="53.25" customHeight="1" x14ac:dyDescent="0.25">
      <c r="A27" s="286"/>
      <c r="B27" s="288"/>
      <c r="C27" s="288"/>
      <c r="D27" s="288"/>
      <c r="E27" s="288"/>
      <c r="F27" s="288"/>
      <c r="G27" s="288"/>
    </row>
    <row r="28" spans="1:19" x14ac:dyDescent="0.25">
      <c r="A28" s="289"/>
      <c r="B28" s="289"/>
      <c r="C28" s="289"/>
      <c r="D28" s="289"/>
      <c r="E28" s="289"/>
      <c r="F28" s="289"/>
      <c r="G28" s="289"/>
    </row>
    <row r="29" spans="1:19" s="35" customFormat="1" x14ac:dyDescent="0.25">
      <c r="A29" s="33"/>
      <c r="B29" s="39"/>
      <c r="D29" s="34"/>
      <c r="G29" s="47"/>
      <c r="H29" s="47"/>
      <c r="I29" s="37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3" spans="1:19" s="35" customFormat="1" x14ac:dyDescent="0.25">
      <c r="A33" s="33"/>
      <c r="B33" s="39"/>
      <c r="D33" s="34"/>
      <c r="G33" s="47"/>
      <c r="H33" s="47"/>
      <c r="I33" s="37"/>
      <c r="J33" s="39"/>
      <c r="K33" s="39"/>
      <c r="L33" s="39"/>
      <c r="M33" s="39"/>
      <c r="N33" s="39"/>
      <c r="O33" s="39"/>
      <c r="P33" s="39"/>
      <c r="Q33" s="39"/>
      <c r="R33" s="39"/>
      <c r="S33" s="39"/>
    </row>
  </sheetData>
  <mergeCells count="18">
    <mergeCell ref="A2:S2"/>
    <mergeCell ref="A3:A6"/>
    <mergeCell ref="B3:B6"/>
    <mergeCell ref="C3:I3"/>
    <mergeCell ref="J3:S3"/>
    <mergeCell ref="C4:I4"/>
    <mergeCell ref="J4:S4"/>
    <mergeCell ref="C5:F5"/>
    <mergeCell ref="G5:I5"/>
    <mergeCell ref="J5:M5"/>
    <mergeCell ref="A27:G27"/>
    <mergeCell ref="A28:G28"/>
    <mergeCell ref="N5:S5"/>
    <mergeCell ref="A22:G22"/>
    <mergeCell ref="A24:G24"/>
    <mergeCell ref="A25:G25"/>
    <mergeCell ref="A26:G26"/>
    <mergeCell ref="A23:S23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V45"/>
  <sheetViews>
    <sheetView zoomScale="80" zoomScaleNormal="80" zoomScaleSheetLayoutView="80" workbookViewId="0">
      <selection activeCell="C26" sqref="C26"/>
    </sheetView>
  </sheetViews>
  <sheetFormatPr defaultColWidth="9" defaultRowHeight="15.75" x14ac:dyDescent="0.25"/>
  <cols>
    <col min="1" max="1" width="11" style="33" customWidth="1"/>
    <col min="2" max="2" width="48.5" style="34" customWidth="1"/>
    <col min="3" max="3" width="22.5" style="5" customWidth="1"/>
    <col min="4" max="5" width="13.875" style="35" customWidth="1"/>
    <col min="6" max="6" width="10" style="39" customWidth="1"/>
    <col min="7" max="7" width="9.875" style="39" customWidth="1"/>
    <col min="8" max="8" width="43.5" style="47" customWidth="1"/>
    <col min="9" max="9" width="13.5" style="39" customWidth="1"/>
    <col min="10" max="10" width="10.875" style="39" customWidth="1"/>
    <col min="11" max="11" width="13.875" style="39" customWidth="1"/>
    <col min="12" max="12" width="16.75" style="39" customWidth="1"/>
    <col min="13" max="13" width="15.125" style="39" customWidth="1"/>
    <col min="14" max="16384" width="9" style="39"/>
  </cols>
  <sheetData>
    <row r="1" spans="1:14" ht="15.75" customHeight="1" x14ac:dyDescent="0.25">
      <c r="F1" s="38"/>
      <c r="G1" s="38"/>
      <c r="H1" s="36" t="str">
        <f>т5!S1</f>
        <v>форма таблиц с официального сайта Минэнерго России</v>
      </c>
    </row>
    <row r="2" spans="1:14" ht="42" customHeight="1" x14ac:dyDescent="0.25">
      <c r="A2" s="307" t="s">
        <v>49</v>
      </c>
      <c r="B2" s="307"/>
      <c r="C2" s="307"/>
      <c r="D2" s="307"/>
      <c r="E2" s="134"/>
      <c r="F2" s="38"/>
      <c r="G2" s="38"/>
      <c r="H2" s="38"/>
    </row>
    <row r="3" spans="1:14" ht="16.5" customHeight="1" x14ac:dyDescent="0.25">
      <c r="A3" s="305" t="s">
        <v>0</v>
      </c>
      <c r="B3" s="305" t="s">
        <v>48</v>
      </c>
      <c r="C3" s="308" t="s">
        <v>37</v>
      </c>
      <c r="D3" s="305" t="s">
        <v>134</v>
      </c>
      <c r="E3" s="305" t="s">
        <v>169</v>
      </c>
      <c r="F3" s="300" t="s">
        <v>125</v>
      </c>
      <c r="G3" s="301"/>
      <c r="H3" s="41" t="s">
        <v>124</v>
      </c>
      <c r="I3" s="42"/>
      <c r="J3" s="43"/>
      <c r="K3" s="42"/>
      <c r="L3" s="38"/>
      <c r="M3" s="42"/>
    </row>
    <row r="4" spans="1:14" ht="62.25" customHeight="1" x14ac:dyDescent="0.25">
      <c r="A4" s="306"/>
      <c r="B4" s="306"/>
      <c r="C4" s="309"/>
      <c r="D4" s="306"/>
      <c r="E4" s="306"/>
      <c r="F4" s="119" t="s">
        <v>131</v>
      </c>
      <c r="G4" s="97" t="s">
        <v>132</v>
      </c>
      <c r="H4" s="40" t="s">
        <v>171</v>
      </c>
      <c r="I4" s="42"/>
      <c r="J4" s="43"/>
      <c r="K4" s="42"/>
      <c r="L4" s="38"/>
      <c r="M4" s="42"/>
    </row>
    <row r="5" spans="1:14" ht="15" customHeight="1" x14ac:dyDescent="0.25">
      <c r="A5" s="44">
        <v>1</v>
      </c>
      <c r="B5" s="45">
        <v>2</v>
      </c>
      <c r="C5" s="138">
        <v>3</v>
      </c>
      <c r="D5" s="40">
        <v>4</v>
      </c>
      <c r="E5" s="40" t="s">
        <v>138</v>
      </c>
      <c r="F5" s="51" t="s">
        <v>135</v>
      </c>
      <c r="G5" s="46" t="s">
        <v>136</v>
      </c>
      <c r="H5" s="46">
        <v>7</v>
      </c>
      <c r="I5" s="37"/>
      <c r="J5" s="47"/>
      <c r="K5" s="37"/>
      <c r="L5" s="47"/>
      <c r="M5" s="37"/>
      <c r="N5" s="47"/>
    </row>
    <row r="6" spans="1:14" ht="45" x14ac:dyDescent="0.25">
      <c r="A6" s="48">
        <v>1</v>
      </c>
      <c r="B6" s="49" t="s">
        <v>50</v>
      </c>
      <c r="C6" s="239">
        <f>т2!L39</f>
        <v>18201.246365749997</v>
      </c>
      <c r="D6" s="50"/>
      <c r="E6" s="50"/>
      <c r="F6" s="122"/>
      <c r="G6" s="123"/>
      <c r="H6" s="51"/>
      <c r="I6" s="252"/>
    </row>
    <row r="7" spans="1:14" s="102" customFormat="1" x14ac:dyDescent="0.25">
      <c r="A7" s="98" t="s">
        <v>129</v>
      </c>
      <c r="B7" s="99" t="s">
        <v>130</v>
      </c>
      <c r="C7" s="28">
        <v>2127.5100000000002</v>
      </c>
      <c r="D7" s="100"/>
      <c r="E7" s="100"/>
      <c r="F7" s="124"/>
      <c r="G7" s="125"/>
      <c r="H7" s="117"/>
      <c r="I7" s="101"/>
    </row>
    <row r="8" spans="1:14" x14ac:dyDescent="0.25">
      <c r="A8" s="48">
        <v>2</v>
      </c>
      <c r="B8" s="52" t="s">
        <v>152</v>
      </c>
      <c r="C8" s="240">
        <f>C6*20%</f>
        <v>3640.2492731499997</v>
      </c>
      <c r="D8" s="53"/>
      <c r="E8" s="53"/>
      <c r="F8" s="122"/>
      <c r="G8" s="123"/>
      <c r="H8" s="46"/>
      <c r="I8" s="38"/>
    </row>
    <row r="9" spans="1:14" s="102" customFormat="1" x14ac:dyDescent="0.25">
      <c r="A9" s="98" t="s">
        <v>72</v>
      </c>
      <c r="B9" s="99" t="s">
        <v>130</v>
      </c>
      <c r="C9" s="241">
        <f>C7*0.2</f>
        <v>425.50200000000007</v>
      </c>
      <c r="D9" s="103"/>
      <c r="E9" s="103"/>
      <c r="F9" s="124"/>
      <c r="G9" s="125"/>
      <c r="H9" s="104"/>
      <c r="I9" s="101"/>
    </row>
    <row r="10" spans="1:14" s="106" customFormat="1" ht="76.5" x14ac:dyDescent="0.25">
      <c r="A10" s="56">
        <v>3</v>
      </c>
      <c r="B10" s="58" t="s">
        <v>173</v>
      </c>
      <c r="C10" s="242">
        <f>C6+C8</f>
        <v>21841.495638899996</v>
      </c>
      <c r="D10" s="55"/>
      <c r="E10" s="55"/>
      <c r="F10" s="126"/>
      <c r="G10" s="127"/>
      <c r="H10" s="96" t="s">
        <v>172</v>
      </c>
      <c r="I10" s="105"/>
    </row>
    <row r="11" spans="1:14" s="110" customFormat="1" x14ac:dyDescent="0.25">
      <c r="A11" s="107" t="s">
        <v>74</v>
      </c>
      <c r="B11" s="108" t="s">
        <v>130</v>
      </c>
      <c r="C11" s="4"/>
      <c r="D11" s="109"/>
      <c r="E11" s="109"/>
      <c r="F11" s="128"/>
      <c r="G11" s="129"/>
      <c r="H11" s="118" t="s">
        <v>133</v>
      </c>
      <c r="I11" s="63"/>
    </row>
    <row r="12" spans="1:14" s="106" customFormat="1" ht="29.25" customHeight="1" x14ac:dyDescent="0.25">
      <c r="A12" s="56" t="s">
        <v>137</v>
      </c>
      <c r="B12" s="58" t="s">
        <v>123</v>
      </c>
      <c r="C12" s="243"/>
      <c r="D12" s="55"/>
      <c r="E12" s="55"/>
      <c r="F12" s="126"/>
      <c r="G12" s="126"/>
      <c r="H12" s="111"/>
      <c r="I12" s="140"/>
    </row>
    <row r="13" spans="1:14" s="121" customFormat="1" ht="31.5" x14ac:dyDescent="0.25">
      <c r="A13" s="56" t="s">
        <v>122</v>
      </c>
      <c r="B13" s="58" t="s">
        <v>174</v>
      </c>
      <c r="C13" s="242">
        <f>C10+C12</f>
        <v>21841.495638899996</v>
      </c>
      <c r="D13" s="55"/>
      <c r="E13" s="55"/>
      <c r="F13" s="130"/>
      <c r="G13" s="130"/>
      <c r="H13" s="96" t="s">
        <v>168</v>
      </c>
      <c r="I13" s="105"/>
    </row>
    <row r="14" spans="1:14" x14ac:dyDescent="0.25">
      <c r="A14" s="48"/>
      <c r="B14" s="52" t="s">
        <v>125</v>
      </c>
      <c r="C14" s="244"/>
      <c r="D14" s="55"/>
      <c r="E14" s="55"/>
      <c r="F14" s="122"/>
      <c r="G14" s="122"/>
      <c r="H14" s="120"/>
      <c r="I14" s="38"/>
    </row>
    <row r="15" spans="1:14" x14ac:dyDescent="0.25">
      <c r="A15" s="48"/>
      <c r="B15" s="52" t="s">
        <v>185</v>
      </c>
      <c r="C15" s="245">
        <f>+C13</f>
        <v>21841.495638899996</v>
      </c>
      <c r="D15" s="53"/>
      <c r="E15" s="53">
        <f>+F15+G15</f>
        <v>21841.495638899996</v>
      </c>
      <c r="F15" s="122">
        <f>+C15</f>
        <v>21841.495638899996</v>
      </c>
      <c r="G15" s="122"/>
      <c r="H15" s="41"/>
      <c r="I15" s="38"/>
    </row>
    <row r="16" spans="1:14" ht="31.5" x14ac:dyDescent="0.25">
      <c r="A16" s="56" t="s">
        <v>114</v>
      </c>
      <c r="B16" s="57" t="s">
        <v>128</v>
      </c>
      <c r="C16" s="246">
        <f>C23</f>
        <v>26808.875312661799</v>
      </c>
      <c r="D16" s="54"/>
      <c r="E16" s="55"/>
      <c r="F16" s="122"/>
      <c r="G16" s="123"/>
      <c r="H16" s="41"/>
      <c r="I16" s="38"/>
    </row>
    <row r="17" spans="1:9" s="106" customFormat="1" ht="31.5" x14ac:dyDescent="0.25">
      <c r="A17" s="56" t="s">
        <v>126</v>
      </c>
      <c r="B17" s="58" t="s">
        <v>262</v>
      </c>
      <c r="C17" s="247"/>
      <c r="D17" s="55"/>
      <c r="E17" s="55"/>
      <c r="F17" s="126"/>
      <c r="G17" s="127"/>
      <c r="H17" s="111" t="s">
        <v>127</v>
      </c>
      <c r="I17" s="105"/>
    </row>
    <row r="18" spans="1:9" s="106" customFormat="1" ht="33.75" customHeight="1" x14ac:dyDescent="0.25">
      <c r="A18" s="56"/>
      <c r="B18" s="52" t="s">
        <v>186</v>
      </c>
      <c r="C18" s="249">
        <v>1.1260892554739632</v>
      </c>
      <c r="D18" s="55"/>
      <c r="E18" s="55"/>
      <c r="F18" s="126"/>
      <c r="G18" s="127"/>
      <c r="H18" s="302" t="s">
        <v>164</v>
      </c>
      <c r="I18" s="105"/>
    </row>
    <row r="19" spans="1:9" ht="18.600000000000001" customHeight="1" x14ac:dyDescent="0.25">
      <c r="A19" s="48"/>
      <c r="B19" s="52" t="s">
        <v>261</v>
      </c>
      <c r="C19" s="249">
        <v>1.1797134492287187</v>
      </c>
      <c r="D19" s="141"/>
      <c r="E19" s="59"/>
      <c r="F19" s="122"/>
      <c r="G19" s="123"/>
      <c r="H19" s="303"/>
      <c r="I19" s="38"/>
    </row>
    <row r="20" spans="1:9" ht="18.600000000000001" customHeight="1" x14ac:dyDescent="0.25">
      <c r="A20" s="48"/>
      <c r="B20" s="52" t="s">
        <v>263</v>
      </c>
      <c r="C20" s="249">
        <v>1.2337438123827795</v>
      </c>
      <c r="D20" s="141"/>
      <c r="E20" s="59"/>
      <c r="F20" s="122"/>
      <c r="G20" s="123"/>
      <c r="H20" s="304"/>
      <c r="I20" s="38"/>
    </row>
    <row r="21" spans="1:9" ht="33.75" x14ac:dyDescent="0.25">
      <c r="A21" s="48" t="s">
        <v>115</v>
      </c>
      <c r="B21" s="60" t="s">
        <v>175</v>
      </c>
      <c r="C21" s="248"/>
      <c r="D21" s="53"/>
      <c r="E21" s="61"/>
      <c r="F21" s="123"/>
      <c r="G21" s="123" t="s">
        <v>45</v>
      </c>
      <c r="H21" s="62"/>
    </row>
    <row r="22" spans="1:9" ht="18.75" x14ac:dyDescent="0.25">
      <c r="A22" s="48" t="s">
        <v>116</v>
      </c>
      <c r="B22" s="60" t="s">
        <v>113</v>
      </c>
      <c r="C22" s="240">
        <f>C23</f>
        <v>26808.875312661799</v>
      </c>
      <c r="D22" s="53"/>
      <c r="E22" s="61"/>
      <c r="F22" s="123"/>
      <c r="G22" s="123"/>
      <c r="H22" s="62"/>
    </row>
    <row r="23" spans="1:9" ht="48.75" x14ac:dyDescent="0.25">
      <c r="A23" s="48" t="s">
        <v>112</v>
      </c>
      <c r="B23" s="60" t="s">
        <v>51</v>
      </c>
      <c r="C23" s="248">
        <f>C25+C26</f>
        <v>26808.875312661799</v>
      </c>
      <c r="D23" s="132"/>
      <c r="E23" s="132"/>
      <c r="F23" s="133"/>
      <c r="G23" s="133"/>
      <c r="H23" s="62"/>
    </row>
    <row r="24" spans="1:9" ht="18" x14ac:dyDescent="0.25">
      <c r="A24" s="48" t="s">
        <v>46</v>
      </c>
      <c r="B24" s="64" t="s">
        <v>157</v>
      </c>
      <c r="C24" s="244"/>
      <c r="D24" s="61"/>
      <c r="E24" s="61"/>
      <c r="F24" s="131"/>
      <c r="G24" s="131"/>
      <c r="H24" s="62"/>
    </row>
    <row r="25" spans="1:9" ht="18" x14ac:dyDescent="0.25">
      <c r="A25" s="48" t="s">
        <v>47</v>
      </c>
      <c r="B25" s="64" t="s">
        <v>158</v>
      </c>
      <c r="C25" s="244">
        <f>C7*C19*1.2</f>
        <v>3011.82259244231</v>
      </c>
      <c r="D25" s="61"/>
      <c r="E25" s="61"/>
      <c r="F25" s="131"/>
      <c r="G25" s="131"/>
      <c r="H25" s="62"/>
    </row>
    <row r="26" spans="1:9" ht="18" x14ac:dyDescent="0.25">
      <c r="A26" s="48" t="s">
        <v>52</v>
      </c>
      <c r="B26" s="64" t="s">
        <v>159</v>
      </c>
      <c r="C26" s="244">
        <f>16073.74*1.2*C20</f>
        <v>23797.05272021949</v>
      </c>
      <c r="D26" s="61"/>
      <c r="E26" s="61"/>
      <c r="F26" s="131"/>
      <c r="G26" s="131"/>
      <c r="H26" s="62"/>
    </row>
    <row r="27" spans="1:9" ht="18" x14ac:dyDescent="0.25">
      <c r="A27" s="48" t="s">
        <v>170</v>
      </c>
      <c r="B27" s="64" t="s">
        <v>160</v>
      </c>
      <c r="C27" s="142"/>
      <c r="D27" s="61"/>
      <c r="E27" s="61"/>
      <c r="F27" s="131"/>
      <c r="G27" s="131"/>
      <c r="H27" s="62"/>
    </row>
    <row r="28" spans="1:9" ht="18" x14ac:dyDescent="0.25">
      <c r="A28" s="48" t="s">
        <v>121</v>
      </c>
      <c r="B28" s="64" t="s">
        <v>163</v>
      </c>
      <c r="C28" s="142"/>
      <c r="D28" s="61"/>
      <c r="E28" s="61"/>
      <c r="F28" s="131"/>
      <c r="G28" s="131"/>
      <c r="H28" s="62"/>
    </row>
    <row r="29" spans="1:9" x14ac:dyDescent="0.25">
      <c r="A29" s="65"/>
      <c r="B29" s="66"/>
      <c r="C29" s="28"/>
    </row>
    <row r="30" spans="1:9" ht="18" x14ac:dyDescent="0.25">
      <c r="A30" s="298" t="s">
        <v>102</v>
      </c>
      <c r="B30" s="298"/>
      <c r="C30" s="298"/>
      <c r="D30" s="298"/>
      <c r="E30" s="115"/>
    </row>
    <row r="31" spans="1:9" ht="21" customHeight="1" x14ac:dyDescent="0.25">
      <c r="A31" s="299" t="s">
        <v>99</v>
      </c>
      <c r="B31" s="299"/>
      <c r="C31" s="299"/>
      <c r="D31" s="299"/>
      <c r="E31" s="299"/>
      <c r="F31" s="299"/>
      <c r="G31" s="299"/>
      <c r="H31" s="299"/>
    </row>
    <row r="32" spans="1:9" ht="19.5" customHeight="1" x14ac:dyDescent="0.25">
      <c r="A32" s="299" t="s">
        <v>100</v>
      </c>
      <c r="B32" s="299"/>
      <c r="C32" s="299"/>
      <c r="D32" s="299"/>
      <c r="E32" s="116"/>
      <c r="H32" s="47" t="s">
        <v>45</v>
      </c>
    </row>
    <row r="33" spans="1:22" ht="45.75" customHeight="1" x14ac:dyDescent="0.25">
      <c r="A33" s="299" t="s">
        <v>101</v>
      </c>
      <c r="B33" s="299"/>
      <c r="C33" s="299"/>
      <c r="D33" s="299"/>
      <c r="E33" s="299"/>
      <c r="F33" s="299"/>
      <c r="G33" s="299"/>
      <c r="H33" s="299"/>
    </row>
    <row r="34" spans="1:22" ht="18.75" customHeight="1" x14ac:dyDescent="0.25">
      <c r="A34" s="290"/>
      <c r="B34" s="290"/>
      <c r="C34" s="290"/>
      <c r="D34" s="290"/>
      <c r="E34" s="66"/>
    </row>
    <row r="35" spans="1:22" s="4" customFormat="1" ht="41.25" customHeight="1" x14ac:dyDescent="0.25">
      <c r="A35" s="268" t="s">
        <v>264</v>
      </c>
      <c r="B35" s="268"/>
      <c r="C35" s="268"/>
      <c r="D35" s="268"/>
      <c r="E35" s="268"/>
      <c r="F35" s="268"/>
      <c r="G35" s="268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</row>
    <row r="36" spans="1:22" ht="38.25" customHeight="1" x14ac:dyDescent="0.25">
      <c r="A36" s="290"/>
      <c r="B36" s="290"/>
      <c r="C36" s="290"/>
      <c r="D36" s="290"/>
      <c r="E36" s="66"/>
      <c r="H36" s="67"/>
    </row>
    <row r="37" spans="1:22" ht="18.75" customHeight="1" x14ac:dyDescent="0.25">
      <c r="A37" s="285"/>
      <c r="B37" s="285"/>
      <c r="C37" s="285"/>
      <c r="D37" s="285"/>
      <c r="E37" s="112"/>
    </row>
    <row r="38" spans="1:22" ht="217.5" customHeight="1" x14ac:dyDescent="0.25">
      <c r="A38" s="286"/>
      <c r="B38" s="287"/>
      <c r="C38" s="287"/>
      <c r="D38" s="287"/>
      <c r="E38" s="113"/>
    </row>
    <row r="39" spans="1:22" ht="53.25" customHeight="1" x14ac:dyDescent="0.25">
      <c r="A39" s="286"/>
      <c r="B39" s="288"/>
      <c r="C39" s="288"/>
      <c r="D39" s="288"/>
      <c r="E39" s="114"/>
    </row>
    <row r="40" spans="1:22" x14ac:dyDescent="0.25">
      <c r="A40" s="289"/>
      <c r="B40" s="289"/>
      <c r="C40" s="289"/>
      <c r="D40" s="289"/>
      <c r="E40" s="47"/>
    </row>
    <row r="41" spans="1:22" x14ac:dyDescent="0.25">
      <c r="B41" s="67"/>
    </row>
    <row r="45" spans="1:22" x14ac:dyDescent="0.25">
      <c r="B45" s="67"/>
    </row>
  </sheetData>
  <mergeCells count="19">
    <mergeCell ref="F3:G3"/>
    <mergeCell ref="H18:H20"/>
    <mergeCell ref="B3:B4"/>
    <mergeCell ref="A3:A4"/>
    <mergeCell ref="A2:D2"/>
    <mergeCell ref="C3:C4"/>
    <mergeCell ref="E3:E4"/>
    <mergeCell ref="D3:D4"/>
    <mergeCell ref="A40:D40"/>
    <mergeCell ref="A30:D30"/>
    <mergeCell ref="A32:D32"/>
    <mergeCell ref="A34:D34"/>
    <mergeCell ref="A36:D36"/>
    <mergeCell ref="A31:H31"/>
    <mergeCell ref="A33:H33"/>
    <mergeCell ref="A37:D37"/>
    <mergeCell ref="A38:D38"/>
    <mergeCell ref="A39:D39"/>
    <mergeCell ref="A35:G3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2"/>
  <sheetViews>
    <sheetView workbookViewId="0">
      <selection activeCell="A111" sqref="A111"/>
    </sheetView>
  </sheetViews>
  <sheetFormatPr defaultColWidth="7.75" defaultRowHeight="15" x14ac:dyDescent="0.25"/>
  <cols>
    <col min="1" max="1" width="79.25" style="162" customWidth="1"/>
    <col min="2" max="3" width="11.125" style="162" customWidth="1"/>
    <col min="4" max="4" width="18.375" style="162" customWidth="1"/>
    <col min="5" max="5" width="11.125" style="162" customWidth="1"/>
    <col min="6" max="6" width="15.125" style="162" customWidth="1"/>
    <col min="7" max="16384" width="7.75" style="162"/>
  </cols>
  <sheetData>
    <row r="1" spans="1:8" s="155" customFormat="1" ht="21.75" customHeight="1" x14ac:dyDescent="0.3">
      <c r="A1" s="153" t="s">
        <v>192</v>
      </c>
      <c r="B1" s="154"/>
      <c r="C1" s="154"/>
      <c r="D1" s="154"/>
      <c r="E1" s="154"/>
      <c r="F1" s="154"/>
      <c r="G1" s="154"/>
      <c r="H1" s="154"/>
    </row>
    <row r="2" spans="1:8" s="155" customFormat="1" ht="21.75" customHeight="1" x14ac:dyDescent="0.25">
      <c r="A2" s="156" t="s">
        <v>193</v>
      </c>
      <c r="B2" s="157"/>
      <c r="C2" s="157"/>
      <c r="D2" s="157"/>
      <c r="E2" s="157"/>
      <c r="F2" s="157"/>
      <c r="G2" s="157"/>
      <c r="H2" s="157"/>
    </row>
    <row r="3" spans="1:8" s="158" customFormat="1" ht="63.75" customHeight="1" thickBot="1" x14ac:dyDescent="0.25">
      <c r="A3" s="310" t="s">
        <v>194</v>
      </c>
      <c r="B3" s="310"/>
      <c r="C3" s="310"/>
      <c r="D3" s="310"/>
      <c r="E3" s="310"/>
      <c r="F3" s="310"/>
    </row>
    <row r="4" spans="1:8" ht="15" customHeight="1" x14ac:dyDescent="0.25">
      <c r="A4" s="159"/>
      <c r="B4" s="160">
        <v>2022</v>
      </c>
      <c r="C4" s="160">
        <v>2023</v>
      </c>
      <c r="D4" s="160">
        <v>2024</v>
      </c>
      <c r="E4" s="160">
        <v>2025</v>
      </c>
      <c r="F4" s="161">
        <v>2026</v>
      </c>
    </row>
    <row r="5" spans="1:8" ht="22.5" customHeight="1" x14ac:dyDescent="0.25">
      <c r="A5" s="163"/>
      <c r="B5" s="164" t="s">
        <v>195</v>
      </c>
      <c r="C5" s="164" t="s">
        <v>196</v>
      </c>
      <c r="D5" s="311" t="s">
        <v>197</v>
      </c>
      <c r="E5" s="311"/>
      <c r="F5" s="312"/>
    </row>
    <row r="6" spans="1:8" ht="15.75" hidden="1" customHeight="1" x14ac:dyDescent="0.25">
      <c r="A6" s="165" t="s">
        <v>198</v>
      </c>
      <c r="B6" s="166"/>
      <c r="C6" s="166"/>
      <c r="D6" s="167"/>
      <c r="E6" s="167"/>
      <c r="F6" s="168"/>
    </row>
    <row r="7" spans="1:8" ht="20.100000000000001" hidden="1" customHeight="1" x14ac:dyDescent="0.25">
      <c r="A7" s="169" t="s">
        <v>199</v>
      </c>
      <c r="B7" s="170">
        <v>107.43</v>
      </c>
      <c r="C7" s="170">
        <v>102.58</v>
      </c>
      <c r="D7" s="171">
        <v>108.77</v>
      </c>
      <c r="E7" s="171">
        <v>102.91</v>
      </c>
      <c r="F7" s="172">
        <v>102.84</v>
      </c>
    </row>
    <row r="8" spans="1:8" ht="20.100000000000001" hidden="1" customHeight="1" x14ac:dyDescent="0.25">
      <c r="A8" s="173" t="s">
        <v>200</v>
      </c>
      <c r="B8" s="174">
        <v>111.38</v>
      </c>
      <c r="C8" s="174">
        <v>102.41</v>
      </c>
      <c r="D8" s="175">
        <v>108.55</v>
      </c>
      <c r="E8" s="175">
        <v>103.78</v>
      </c>
      <c r="F8" s="176">
        <v>103.28</v>
      </c>
    </row>
    <row r="9" spans="1:8" ht="20.100000000000001" hidden="1" customHeight="1" x14ac:dyDescent="0.25">
      <c r="A9" s="177" t="s">
        <v>201</v>
      </c>
      <c r="B9" s="170">
        <v>108.57</v>
      </c>
      <c r="C9" s="174">
        <v>102.68</v>
      </c>
      <c r="D9" s="175">
        <v>106.43</v>
      </c>
      <c r="E9" s="175">
        <v>104.37</v>
      </c>
      <c r="F9" s="176">
        <v>103.91</v>
      </c>
    </row>
    <row r="10" spans="1:8" ht="20.100000000000001" hidden="1" customHeight="1" x14ac:dyDescent="0.25">
      <c r="A10" s="178" t="s">
        <v>202</v>
      </c>
      <c r="B10" s="179"/>
      <c r="C10" s="179"/>
      <c r="D10" s="180"/>
      <c r="E10" s="180"/>
      <c r="F10" s="181"/>
    </row>
    <row r="11" spans="1:8" ht="20.100000000000001" hidden="1" customHeight="1" x14ac:dyDescent="0.25">
      <c r="A11" s="169" t="s">
        <v>199</v>
      </c>
      <c r="B11" s="170">
        <v>114.92</v>
      </c>
      <c r="C11" s="170">
        <v>98.89</v>
      </c>
      <c r="D11" s="171">
        <v>115.1</v>
      </c>
      <c r="E11" s="171">
        <v>99.97</v>
      </c>
      <c r="F11" s="172">
        <v>101.04</v>
      </c>
    </row>
    <row r="12" spans="1:8" s="183" customFormat="1" ht="20.100000000000001" hidden="1" customHeight="1" x14ac:dyDescent="0.25">
      <c r="A12" s="182" t="s">
        <v>200</v>
      </c>
      <c r="B12" s="174">
        <v>114.7</v>
      </c>
      <c r="C12" s="174">
        <v>100.17</v>
      </c>
      <c r="D12" s="175">
        <v>114.41</v>
      </c>
      <c r="E12" s="175">
        <v>100.52</v>
      </c>
      <c r="F12" s="176">
        <v>101.14</v>
      </c>
    </row>
    <row r="13" spans="1:8" ht="20.100000000000001" hidden="1" customHeight="1" x14ac:dyDescent="0.25">
      <c r="A13" s="178" t="s">
        <v>203</v>
      </c>
      <c r="B13" s="179"/>
      <c r="C13" s="179"/>
      <c r="D13" s="180"/>
      <c r="E13" s="180"/>
      <c r="F13" s="181"/>
    </row>
    <row r="14" spans="1:8" ht="20.100000000000001" hidden="1" customHeight="1" x14ac:dyDescent="0.25">
      <c r="A14" s="169" t="s">
        <v>199</v>
      </c>
      <c r="B14" s="170">
        <v>119.68</v>
      </c>
      <c r="C14" s="170">
        <v>97.56</v>
      </c>
      <c r="D14" s="171">
        <v>115.89</v>
      </c>
      <c r="E14" s="171">
        <v>99.56</v>
      </c>
      <c r="F14" s="172">
        <v>100.78</v>
      </c>
    </row>
    <row r="15" spans="1:8" s="183" customFormat="1" ht="20.100000000000001" hidden="1" customHeight="1" x14ac:dyDescent="0.25">
      <c r="A15" s="184" t="s">
        <v>200</v>
      </c>
      <c r="B15" s="174">
        <v>121.09100146023843</v>
      </c>
      <c r="C15" s="174">
        <v>98.93</v>
      </c>
      <c r="D15" s="175">
        <v>115.32</v>
      </c>
      <c r="E15" s="175">
        <v>100.08</v>
      </c>
      <c r="F15" s="176">
        <v>100.81</v>
      </c>
    </row>
    <row r="16" spans="1:8" ht="20.100000000000001" hidden="1" customHeight="1" x14ac:dyDescent="0.25">
      <c r="A16" s="178" t="s">
        <v>204</v>
      </c>
      <c r="B16" s="179"/>
      <c r="C16" s="179"/>
      <c r="D16" s="180"/>
      <c r="E16" s="180"/>
      <c r="F16" s="181"/>
    </row>
    <row r="17" spans="1:6" ht="20.100000000000001" hidden="1" customHeight="1" x14ac:dyDescent="0.25">
      <c r="A17" s="169" t="s">
        <v>199</v>
      </c>
      <c r="B17" s="170">
        <v>133.03</v>
      </c>
      <c r="C17" s="170">
        <v>86.1</v>
      </c>
      <c r="D17" s="171">
        <v>105.35521188014114</v>
      </c>
      <c r="E17" s="171">
        <v>102.51384967020644</v>
      </c>
      <c r="F17" s="172">
        <v>102.5826637755918</v>
      </c>
    </row>
    <row r="18" spans="1:6" ht="20.100000000000001" hidden="1" customHeight="1" x14ac:dyDescent="0.25">
      <c r="A18" s="173" t="s">
        <v>200</v>
      </c>
      <c r="B18" s="174">
        <v>143.66607403646677</v>
      </c>
      <c r="C18" s="174">
        <v>80.085675544560019</v>
      </c>
      <c r="D18" s="175">
        <v>105.74894176343852</v>
      </c>
      <c r="E18" s="175">
        <v>102.91285934372003</v>
      </c>
      <c r="F18" s="176">
        <v>103.00124632431165</v>
      </c>
    </row>
    <row r="19" spans="1:6" ht="20.100000000000001" hidden="1" customHeight="1" x14ac:dyDescent="0.25">
      <c r="A19" s="177" t="s">
        <v>205</v>
      </c>
      <c r="B19" s="174"/>
      <c r="C19" s="174"/>
      <c r="D19" s="175"/>
      <c r="E19" s="175"/>
      <c r="F19" s="176"/>
    </row>
    <row r="20" spans="1:6" ht="20.100000000000001" hidden="1" customHeight="1" x14ac:dyDescent="0.25">
      <c r="A20" s="173" t="s">
        <v>200</v>
      </c>
      <c r="B20" s="170">
        <v>143.33933260330588</v>
      </c>
      <c r="C20" s="185">
        <v>94.244012379402292</v>
      </c>
      <c r="D20" s="186">
        <v>105.00085630578849</v>
      </c>
      <c r="E20" s="186">
        <v>103.56000626718271</v>
      </c>
      <c r="F20" s="187">
        <v>103.41568394256913</v>
      </c>
    </row>
    <row r="21" spans="1:6" ht="20.100000000000001" hidden="1" customHeight="1" x14ac:dyDescent="0.25">
      <c r="A21" s="178" t="s">
        <v>206</v>
      </c>
      <c r="B21" s="179"/>
      <c r="C21" s="179"/>
      <c r="D21" s="180"/>
      <c r="E21" s="180"/>
      <c r="F21" s="181"/>
    </row>
    <row r="22" spans="1:6" ht="20.100000000000001" hidden="1" customHeight="1" x14ac:dyDescent="0.25">
      <c r="A22" s="169" t="s">
        <v>199</v>
      </c>
      <c r="B22" s="170">
        <v>118.16956276444624</v>
      </c>
      <c r="C22" s="170">
        <v>99.063675404625855</v>
      </c>
      <c r="D22" s="171">
        <v>117.27792278142455</v>
      </c>
      <c r="E22" s="171">
        <v>99.170122498310647</v>
      </c>
      <c r="F22" s="172">
        <v>100.53931249143344</v>
      </c>
    </row>
    <row r="23" spans="1:6" s="183" customFormat="1" ht="20.100000000000001" hidden="1" customHeight="1" x14ac:dyDescent="0.25">
      <c r="A23" s="182" t="s">
        <v>200</v>
      </c>
      <c r="B23" s="185">
        <v>117.92905880569411</v>
      </c>
      <c r="C23" s="185">
        <v>100.44811071319661</v>
      </c>
      <c r="D23" s="186">
        <v>115.92011977037093</v>
      </c>
      <c r="E23" s="186">
        <v>99.88837484477466</v>
      </c>
      <c r="F23" s="187">
        <v>100.6703196209285</v>
      </c>
    </row>
    <row r="24" spans="1:6" ht="20.100000000000001" hidden="1" customHeight="1" x14ac:dyDescent="0.25">
      <c r="A24" s="188" t="s">
        <v>207</v>
      </c>
      <c r="B24" s="189"/>
      <c r="C24" s="189"/>
      <c r="D24" s="190"/>
      <c r="E24" s="190"/>
      <c r="F24" s="191"/>
    </row>
    <row r="25" spans="1:6" ht="20.100000000000001" hidden="1" customHeight="1" x14ac:dyDescent="0.25">
      <c r="A25" s="169" t="s">
        <v>199</v>
      </c>
      <c r="B25" s="170">
        <v>85.630274054168638</v>
      </c>
      <c r="C25" s="170">
        <v>112.02777729735891</v>
      </c>
      <c r="D25" s="171">
        <v>107.21087249623581</v>
      </c>
      <c r="E25" s="171">
        <v>104.02446450865732</v>
      </c>
      <c r="F25" s="172">
        <v>103.64356265536163</v>
      </c>
    </row>
    <row r="26" spans="1:6" ht="20.100000000000001" hidden="1" customHeight="1" x14ac:dyDescent="0.25">
      <c r="A26" s="173" t="s">
        <v>200</v>
      </c>
      <c r="B26" s="185">
        <v>90.510230197886216</v>
      </c>
      <c r="C26" s="185">
        <v>110.98805865115952</v>
      </c>
      <c r="D26" s="186">
        <v>107.2792671982989</v>
      </c>
      <c r="E26" s="186">
        <v>104.28332731545883</v>
      </c>
      <c r="F26" s="187">
        <v>103.85719954902297</v>
      </c>
    </row>
    <row r="27" spans="1:6" ht="20.100000000000001" hidden="1" customHeight="1" x14ac:dyDescent="0.25">
      <c r="A27" s="192" t="s">
        <v>208</v>
      </c>
      <c r="B27" s="179"/>
      <c r="C27" s="179"/>
      <c r="D27" s="180"/>
      <c r="E27" s="180"/>
      <c r="F27" s="193"/>
    </row>
    <row r="28" spans="1:6" ht="20.100000000000001" hidden="1" customHeight="1" x14ac:dyDescent="0.25">
      <c r="A28" s="169" t="s">
        <v>199</v>
      </c>
      <c r="B28" s="170">
        <v>77.937384182431202</v>
      </c>
      <c r="C28" s="170">
        <v>111.1280550983634</v>
      </c>
      <c r="D28" s="171">
        <v>107.11175416642416</v>
      </c>
      <c r="E28" s="171">
        <v>104.64166566108702</v>
      </c>
      <c r="F28" s="172">
        <v>104.09611889175746</v>
      </c>
    </row>
    <row r="29" spans="1:6" ht="20.100000000000001" hidden="1" customHeight="1" x14ac:dyDescent="0.25">
      <c r="A29" s="194" t="s">
        <v>200</v>
      </c>
      <c r="B29" s="195">
        <v>83.350909829583728</v>
      </c>
      <c r="C29" s="195">
        <v>110.42598924977156</v>
      </c>
      <c r="D29" s="196">
        <v>106.62026318522231</v>
      </c>
      <c r="E29" s="196">
        <v>104.70418687259533</v>
      </c>
      <c r="F29" s="197">
        <v>104.21631703886661</v>
      </c>
    </row>
    <row r="30" spans="1:6" ht="20.100000000000001" hidden="1" customHeight="1" x14ac:dyDescent="0.25">
      <c r="A30" s="198" t="s">
        <v>209</v>
      </c>
      <c r="B30" s="199"/>
      <c r="C30" s="199"/>
      <c r="D30" s="200"/>
      <c r="E30" s="200"/>
      <c r="F30" s="201"/>
    </row>
    <row r="31" spans="1:6" ht="20.100000000000001" hidden="1" customHeight="1" x14ac:dyDescent="0.25">
      <c r="A31" s="169" t="s">
        <v>199</v>
      </c>
      <c r="B31" s="170">
        <v>107.51521003731943</v>
      </c>
      <c r="C31" s="170">
        <v>114.0086855189406</v>
      </c>
      <c r="D31" s="171">
        <v>107.42910020546934</v>
      </c>
      <c r="E31" s="171">
        <v>102.66557969000698</v>
      </c>
      <c r="F31" s="172">
        <v>102.64717469204869</v>
      </c>
    </row>
    <row r="32" spans="1:6" ht="20.100000000000001" hidden="1" customHeight="1" x14ac:dyDescent="0.25">
      <c r="A32" s="202" t="s">
        <v>200</v>
      </c>
      <c r="B32" s="185">
        <v>126.03881244689273</v>
      </c>
      <c r="C32" s="185">
        <v>112.58539267815897</v>
      </c>
      <c r="D32" s="186">
        <v>107.74475732970745</v>
      </c>
      <c r="E32" s="186">
        <v>102.92050339612079</v>
      </c>
      <c r="F32" s="187">
        <v>102.79863383038207</v>
      </c>
    </row>
    <row r="33" spans="1:6" ht="20.100000000000001" hidden="1" customHeight="1" x14ac:dyDescent="0.25">
      <c r="A33" s="188" t="s">
        <v>210</v>
      </c>
      <c r="B33" s="203"/>
      <c r="C33" s="203"/>
      <c r="D33" s="204"/>
      <c r="E33" s="204"/>
      <c r="F33" s="191"/>
    </row>
    <row r="34" spans="1:6" ht="20.100000000000001" hidden="1" customHeight="1" x14ac:dyDescent="0.25">
      <c r="A34" s="169" t="s">
        <v>199</v>
      </c>
      <c r="B34" s="170">
        <v>105.28732447062481</v>
      </c>
      <c r="C34" s="170">
        <v>103.03928002341023</v>
      </c>
      <c r="D34" s="171">
        <v>106.61288146518166</v>
      </c>
      <c r="E34" s="171">
        <v>103.85718846785736</v>
      </c>
      <c r="F34" s="172">
        <v>103.56621992497192</v>
      </c>
    </row>
    <row r="35" spans="1:6" ht="20.100000000000001" hidden="1" customHeight="1" x14ac:dyDescent="0.25">
      <c r="A35" s="173" t="s">
        <v>200</v>
      </c>
      <c r="B35" s="185">
        <v>111.3394006786326</v>
      </c>
      <c r="C35" s="185">
        <v>101.81372424388661</v>
      </c>
      <c r="D35" s="186">
        <v>106.77816899645585</v>
      </c>
      <c r="E35" s="186">
        <v>104.28537303751109</v>
      </c>
      <c r="F35" s="187">
        <v>103.85928259961703</v>
      </c>
    </row>
    <row r="36" spans="1:6" ht="20.100000000000001" hidden="1" customHeight="1" x14ac:dyDescent="0.25">
      <c r="A36" s="192" t="s">
        <v>211</v>
      </c>
      <c r="B36" s="179"/>
      <c r="C36" s="179"/>
      <c r="D36" s="180"/>
      <c r="E36" s="180"/>
      <c r="F36" s="193"/>
    </row>
    <row r="37" spans="1:6" ht="20.100000000000001" hidden="1" customHeight="1" x14ac:dyDescent="0.25">
      <c r="A37" s="169" t="s">
        <v>199</v>
      </c>
      <c r="B37" s="170">
        <v>112.35645472849886</v>
      </c>
      <c r="C37" s="170">
        <v>102.62998915909454</v>
      </c>
      <c r="D37" s="171">
        <v>104.58894640003902</v>
      </c>
      <c r="E37" s="171">
        <v>102.90996017913518</v>
      </c>
      <c r="F37" s="172">
        <v>102.89086662934663</v>
      </c>
    </row>
    <row r="38" spans="1:6" ht="20.100000000000001" hidden="1" customHeight="1" x14ac:dyDescent="0.25">
      <c r="A38" s="173" t="s">
        <v>200</v>
      </c>
      <c r="B38" s="185">
        <v>113.27198437326686</v>
      </c>
      <c r="C38" s="185">
        <v>102.40384835543527</v>
      </c>
      <c r="D38" s="186">
        <v>105.06776295984554</v>
      </c>
      <c r="E38" s="186">
        <v>103.42608529441797</v>
      </c>
      <c r="F38" s="187">
        <v>103.35429207679834</v>
      </c>
    </row>
    <row r="39" spans="1:6" ht="51" hidden="1" customHeight="1" x14ac:dyDescent="0.25">
      <c r="A39" s="192" t="s">
        <v>212</v>
      </c>
      <c r="B39" s="179"/>
      <c r="C39" s="179"/>
      <c r="D39" s="180"/>
      <c r="E39" s="180"/>
      <c r="F39" s="193"/>
    </row>
    <row r="40" spans="1:6" ht="20.100000000000001" hidden="1" customHeight="1" x14ac:dyDescent="0.25">
      <c r="A40" s="169" t="s">
        <v>199</v>
      </c>
      <c r="B40" s="170">
        <v>118.96613867223265</v>
      </c>
      <c r="C40" s="170">
        <v>105.46460165290637</v>
      </c>
      <c r="D40" s="171">
        <v>105.5916350177271</v>
      </c>
      <c r="E40" s="171">
        <v>103.10894591066825</v>
      </c>
      <c r="F40" s="172">
        <v>103.41784206071816</v>
      </c>
    </row>
    <row r="41" spans="1:6" ht="20.100000000000001" hidden="1" customHeight="1" x14ac:dyDescent="0.25">
      <c r="A41" s="202" t="s">
        <v>200</v>
      </c>
      <c r="B41" s="185">
        <v>117.07612700272875</v>
      </c>
      <c r="C41" s="185">
        <v>104.92621136083704</v>
      </c>
      <c r="D41" s="186">
        <v>105.43840165650231</v>
      </c>
      <c r="E41" s="186">
        <v>103.30768497271092</v>
      </c>
      <c r="F41" s="187">
        <v>103.29068348573082</v>
      </c>
    </row>
    <row r="42" spans="1:6" ht="30" hidden="1" x14ac:dyDescent="0.25">
      <c r="A42" s="192" t="s">
        <v>213</v>
      </c>
      <c r="B42" s="179"/>
      <c r="C42" s="179"/>
      <c r="D42" s="180"/>
      <c r="E42" s="180"/>
      <c r="F42" s="193"/>
    </row>
    <row r="43" spans="1:6" ht="20.100000000000001" hidden="1" customHeight="1" x14ac:dyDescent="0.25">
      <c r="A43" s="169" t="s">
        <v>199</v>
      </c>
      <c r="B43" s="170">
        <v>95.204522351396989</v>
      </c>
      <c r="C43" s="170">
        <v>92.142596129312821</v>
      </c>
      <c r="D43" s="171">
        <v>106.53093019918509</v>
      </c>
      <c r="E43" s="171">
        <v>103.06633211962838</v>
      </c>
      <c r="F43" s="172">
        <v>103.56455899549364</v>
      </c>
    </row>
    <row r="44" spans="1:6" ht="20.100000000000001" hidden="1" customHeight="1" x14ac:dyDescent="0.25">
      <c r="A44" s="202" t="s">
        <v>200</v>
      </c>
      <c r="B44" s="185">
        <v>108.99062771727168</v>
      </c>
      <c r="C44" s="185">
        <v>84.094011504706302</v>
      </c>
      <c r="D44" s="186">
        <v>106.18665172587261</v>
      </c>
      <c r="E44" s="186">
        <v>103.64336271174699</v>
      </c>
      <c r="F44" s="187">
        <v>103.65945328105268</v>
      </c>
    </row>
    <row r="45" spans="1:6" ht="20.100000000000001" hidden="1" customHeight="1" x14ac:dyDescent="0.25">
      <c r="A45" s="205" t="s">
        <v>214</v>
      </c>
      <c r="B45" s="189"/>
      <c r="C45" s="189"/>
      <c r="D45" s="190"/>
      <c r="E45" s="190"/>
      <c r="F45" s="206"/>
    </row>
    <row r="46" spans="1:6" ht="20.100000000000001" hidden="1" customHeight="1" x14ac:dyDescent="0.25">
      <c r="A46" s="169" t="s">
        <v>199</v>
      </c>
      <c r="B46" s="170">
        <v>104.30572513255146</v>
      </c>
      <c r="C46" s="170">
        <v>93.630795143446861</v>
      </c>
      <c r="D46" s="171">
        <v>104.67079566469397</v>
      </c>
      <c r="E46" s="171">
        <v>103.2936486126619</v>
      </c>
      <c r="F46" s="172">
        <v>103.13098584905309</v>
      </c>
    </row>
    <row r="47" spans="1:6" ht="20.100000000000001" hidden="1" customHeight="1" x14ac:dyDescent="0.25">
      <c r="A47" s="173" t="s">
        <v>200</v>
      </c>
      <c r="B47" s="185">
        <v>111.12807981558845</v>
      </c>
      <c r="C47" s="185">
        <v>91.713873518476305</v>
      </c>
      <c r="D47" s="186">
        <v>104.9083809913169</v>
      </c>
      <c r="E47" s="186">
        <v>103.85872477801257</v>
      </c>
      <c r="F47" s="187">
        <v>103.34773037125127</v>
      </c>
    </row>
    <row r="48" spans="1:6" ht="20.100000000000001" hidden="1" customHeight="1" x14ac:dyDescent="0.25">
      <c r="A48" s="192" t="s">
        <v>215</v>
      </c>
      <c r="B48" s="179"/>
      <c r="C48" s="179"/>
      <c r="D48" s="180"/>
      <c r="E48" s="180"/>
      <c r="F48" s="193"/>
    </row>
    <row r="49" spans="1:6" ht="20.100000000000001" hidden="1" customHeight="1" x14ac:dyDescent="0.25">
      <c r="A49" s="169" t="s">
        <v>199</v>
      </c>
      <c r="B49" s="170">
        <v>109.78238481845885</v>
      </c>
      <c r="C49" s="170">
        <v>102.66768478625295</v>
      </c>
      <c r="D49" s="171">
        <v>108.34878919923653</v>
      </c>
      <c r="E49" s="171">
        <v>103.02624338788011</v>
      </c>
      <c r="F49" s="172">
        <v>102.90282921080365</v>
      </c>
    </row>
    <row r="50" spans="1:6" ht="20.100000000000001" hidden="1" customHeight="1" x14ac:dyDescent="0.25">
      <c r="A50" s="202" t="s">
        <v>200</v>
      </c>
      <c r="B50" s="185">
        <v>105.16367899068763</v>
      </c>
      <c r="C50" s="185">
        <v>99.937773868427442</v>
      </c>
      <c r="D50" s="186">
        <v>107.74790174193944</v>
      </c>
      <c r="E50" s="186">
        <v>103.2894513889659</v>
      </c>
      <c r="F50" s="187">
        <v>103.23585347204013</v>
      </c>
    </row>
    <row r="51" spans="1:6" ht="45" hidden="1" x14ac:dyDescent="0.25">
      <c r="A51" s="192" t="s">
        <v>216</v>
      </c>
      <c r="B51" s="179"/>
      <c r="C51" s="179"/>
      <c r="D51" s="180"/>
      <c r="E51" s="180"/>
      <c r="F51" s="193"/>
    </row>
    <row r="52" spans="1:6" ht="20.100000000000001" hidden="1" customHeight="1" x14ac:dyDescent="0.25">
      <c r="A52" s="169" t="s">
        <v>199</v>
      </c>
      <c r="B52" s="170">
        <v>107.77676056398229</v>
      </c>
      <c r="C52" s="170">
        <v>96.782330874878014</v>
      </c>
      <c r="D52" s="171">
        <v>106.5477871506445</v>
      </c>
      <c r="E52" s="171">
        <v>103.95923102521982</v>
      </c>
      <c r="F52" s="172">
        <v>103.92129382078225</v>
      </c>
    </row>
    <row r="53" spans="1:6" ht="20.100000000000001" hidden="1" customHeight="1" x14ac:dyDescent="0.25">
      <c r="A53" s="194" t="s">
        <v>200</v>
      </c>
      <c r="B53" s="195">
        <v>118.34153728230837</v>
      </c>
      <c r="C53" s="195">
        <v>94.163718416745112</v>
      </c>
      <c r="D53" s="196">
        <v>107.52846215033345</v>
      </c>
      <c r="E53" s="196">
        <v>104.2253752100636</v>
      </c>
      <c r="F53" s="197">
        <v>103.99835018471968</v>
      </c>
    </row>
    <row r="54" spans="1:6" ht="17.25" hidden="1" customHeight="1" x14ac:dyDescent="0.25">
      <c r="A54" s="198" t="s">
        <v>217</v>
      </c>
      <c r="B54" s="199"/>
      <c r="C54" s="199"/>
      <c r="D54" s="200"/>
      <c r="E54" s="200"/>
      <c r="F54" s="201"/>
    </row>
    <row r="55" spans="1:6" ht="20.100000000000001" hidden="1" customHeight="1" x14ac:dyDescent="0.25">
      <c r="A55" s="169" t="s">
        <v>199</v>
      </c>
      <c r="B55" s="170">
        <v>119.62398971990331</v>
      </c>
      <c r="C55" s="170">
        <v>106.03873220147089</v>
      </c>
      <c r="D55" s="171">
        <v>105.81236757835582</v>
      </c>
      <c r="E55" s="171">
        <v>104.50929118882235</v>
      </c>
      <c r="F55" s="172">
        <v>104.49856802667752</v>
      </c>
    </row>
    <row r="56" spans="1:6" ht="20.100000000000001" hidden="1" customHeight="1" x14ac:dyDescent="0.25">
      <c r="A56" s="173" t="s">
        <v>200</v>
      </c>
      <c r="B56" s="185">
        <v>122.60869984558842</v>
      </c>
      <c r="C56" s="185">
        <v>106.15871817392591</v>
      </c>
      <c r="D56" s="186">
        <v>106.06039885735994</v>
      </c>
      <c r="E56" s="186">
        <v>104.53032482065687</v>
      </c>
      <c r="F56" s="187">
        <v>104.50102149050247</v>
      </c>
    </row>
    <row r="57" spans="1:6" ht="15.75" hidden="1" x14ac:dyDescent="0.25">
      <c r="A57" s="192" t="s">
        <v>218</v>
      </c>
      <c r="B57" s="179"/>
      <c r="C57" s="179"/>
      <c r="D57" s="180"/>
      <c r="E57" s="180"/>
      <c r="F57" s="193"/>
    </row>
    <row r="58" spans="1:6" ht="20.100000000000001" hidden="1" customHeight="1" x14ac:dyDescent="0.25">
      <c r="A58" s="169" t="s">
        <v>199</v>
      </c>
      <c r="B58" s="170">
        <v>94.954343310465077</v>
      </c>
      <c r="C58" s="170">
        <v>101.61559248534499</v>
      </c>
      <c r="D58" s="171">
        <v>108.6496308241325</v>
      </c>
      <c r="E58" s="171">
        <v>103.96828580429889</v>
      </c>
      <c r="F58" s="172">
        <v>104.29476104327675</v>
      </c>
    </row>
    <row r="59" spans="1:6" ht="20.100000000000001" hidden="1" customHeight="1" x14ac:dyDescent="0.25">
      <c r="A59" s="202" t="s">
        <v>200</v>
      </c>
      <c r="B59" s="185">
        <v>94.235841301504252</v>
      </c>
      <c r="C59" s="185">
        <v>98.361473168609322</v>
      </c>
      <c r="D59" s="186">
        <v>108.34895628084371</v>
      </c>
      <c r="E59" s="186">
        <v>103.43767779053125</v>
      </c>
      <c r="F59" s="187">
        <v>104.03846358371673</v>
      </c>
    </row>
    <row r="60" spans="1:6" ht="30" hidden="1" x14ac:dyDescent="0.25">
      <c r="A60" s="205" t="s">
        <v>219</v>
      </c>
      <c r="B60" s="189"/>
      <c r="C60" s="189"/>
      <c r="D60" s="190"/>
      <c r="E60" s="190"/>
      <c r="F60" s="206"/>
    </row>
    <row r="61" spans="1:6" ht="20.100000000000001" hidden="1" customHeight="1" x14ac:dyDescent="0.25">
      <c r="A61" s="169" t="s">
        <v>199</v>
      </c>
      <c r="B61" s="170">
        <v>104.56630562775426</v>
      </c>
      <c r="C61" s="170">
        <v>108.60130393295542</v>
      </c>
      <c r="D61" s="171">
        <v>107.28808086417365</v>
      </c>
      <c r="E61" s="171">
        <v>104.47052115883173</v>
      </c>
      <c r="F61" s="172">
        <v>103.49183153661465</v>
      </c>
    </row>
    <row r="62" spans="1:6" ht="20.100000000000001" hidden="1" customHeight="1" x14ac:dyDescent="0.25">
      <c r="A62" s="173" t="s">
        <v>200</v>
      </c>
      <c r="B62" s="185">
        <v>105.95773913615783</v>
      </c>
      <c r="C62" s="185">
        <v>108.88603117249677</v>
      </c>
      <c r="D62" s="186">
        <v>107.64731364937528</v>
      </c>
      <c r="E62" s="186">
        <v>104.55615356386569</v>
      </c>
      <c r="F62" s="187">
        <v>104.03780212042501</v>
      </c>
    </row>
    <row r="63" spans="1:6" ht="30" hidden="1" x14ac:dyDescent="0.25">
      <c r="A63" s="192" t="s">
        <v>220</v>
      </c>
      <c r="B63" s="179"/>
      <c r="C63" s="179"/>
      <c r="D63" s="180"/>
      <c r="E63" s="180"/>
      <c r="F63" s="193"/>
    </row>
    <row r="64" spans="1:6" ht="20.100000000000001" hidden="1" customHeight="1" x14ac:dyDescent="0.25">
      <c r="A64" s="169" t="s">
        <v>199</v>
      </c>
      <c r="B64" s="170">
        <v>99.336220974079822</v>
      </c>
      <c r="C64" s="170">
        <v>104.01941047918962</v>
      </c>
      <c r="D64" s="171">
        <v>106.18856781983285</v>
      </c>
      <c r="E64" s="171">
        <v>103.58377569569124</v>
      </c>
      <c r="F64" s="172">
        <v>104.3718548726025</v>
      </c>
    </row>
    <row r="65" spans="1:6" ht="20.100000000000001" hidden="1" customHeight="1" x14ac:dyDescent="0.25">
      <c r="A65" s="202" t="s">
        <v>200</v>
      </c>
      <c r="B65" s="185">
        <v>117.70031541305794</v>
      </c>
      <c r="C65" s="185">
        <v>103.5684572639112</v>
      </c>
      <c r="D65" s="186">
        <v>105.94196634536333</v>
      </c>
      <c r="E65" s="186">
        <v>103.28552091824008</v>
      </c>
      <c r="F65" s="187">
        <v>104.16867080959172</v>
      </c>
    </row>
    <row r="66" spans="1:6" ht="20.100000000000001" hidden="1" customHeight="1" x14ac:dyDescent="0.25">
      <c r="A66" s="205" t="s">
        <v>221</v>
      </c>
      <c r="B66" s="189"/>
      <c r="C66" s="189"/>
      <c r="D66" s="190"/>
      <c r="E66" s="190"/>
      <c r="F66" s="206"/>
    </row>
    <row r="67" spans="1:6" ht="20.100000000000001" hidden="1" customHeight="1" x14ac:dyDescent="0.25">
      <c r="A67" s="169" t="s">
        <v>199</v>
      </c>
      <c r="B67" s="170">
        <v>107.49456726101761</v>
      </c>
      <c r="C67" s="170">
        <v>108.2332424632263</v>
      </c>
      <c r="D67" s="171">
        <v>106.06517991047288</v>
      </c>
      <c r="E67" s="171">
        <v>105.52527240533915</v>
      </c>
      <c r="F67" s="172">
        <v>103.9363214701647</v>
      </c>
    </row>
    <row r="68" spans="1:6" ht="20.100000000000001" hidden="1" customHeight="1" x14ac:dyDescent="0.25">
      <c r="A68" s="173" t="s">
        <v>200</v>
      </c>
      <c r="B68" s="185">
        <v>117.06119915887481</v>
      </c>
      <c r="C68" s="185">
        <v>107.68589822333803</v>
      </c>
      <c r="D68" s="186">
        <v>106.12373470657187</v>
      </c>
      <c r="E68" s="186">
        <v>105.59643773388063</v>
      </c>
      <c r="F68" s="187">
        <v>104.05778020023423</v>
      </c>
    </row>
    <row r="69" spans="1:6" ht="20.100000000000001" hidden="1" customHeight="1" x14ac:dyDescent="0.25">
      <c r="A69" s="192" t="s">
        <v>222</v>
      </c>
      <c r="B69" s="179"/>
      <c r="C69" s="179"/>
      <c r="D69" s="180"/>
      <c r="E69" s="180"/>
      <c r="F69" s="193"/>
    </row>
    <row r="70" spans="1:6" ht="20.100000000000001" hidden="1" customHeight="1" x14ac:dyDescent="0.25">
      <c r="A70" s="169" t="s">
        <v>199</v>
      </c>
      <c r="B70" s="170">
        <v>103.33993231610175</v>
      </c>
      <c r="C70" s="170">
        <v>102.98033749685314</v>
      </c>
      <c r="D70" s="207">
        <v>105.7898339659309</v>
      </c>
      <c r="E70" s="208">
        <v>103.86503428929015</v>
      </c>
      <c r="F70" s="209">
        <v>103.87504163743557</v>
      </c>
    </row>
    <row r="71" spans="1:6" ht="31.5" hidden="1" x14ac:dyDescent="0.25">
      <c r="A71" s="178" t="s">
        <v>223</v>
      </c>
      <c r="B71" s="210"/>
      <c r="C71" s="210"/>
      <c r="D71" s="211"/>
      <c r="E71" s="211"/>
      <c r="F71" s="181"/>
    </row>
    <row r="72" spans="1:6" ht="20.100000000000001" hidden="1" customHeight="1" x14ac:dyDescent="0.25">
      <c r="A72" s="169" t="s">
        <v>199</v>
      </c>
      <c r="B72" s="170">
        <v>103.87588516665926</v>
      </c>
      <c r="C72" s="170">
        <v>111.40046985397993</v>
      </c>
      <c r="D72" s="171">
        <v>105.31372336033884</v>
      </c>
      <c r="E72" s="171">
        <v>104.73124541911194</v>
      </c>
      <c r="F72" s="172">
        <v>102.70185111832069</v>
      </c>
    </row>
    <row r="73" spans="1:6" ht="20.100000000000001" hidden="1" customHeight="1" x14ac:dyDescent="0.25">
      <c r="A73" s="212" t="s">
        <v>224</v>
      </c>
      <c r="B73" s="185">
        <v>105.09721800888416</v>
      </c>
      <c r="C73" s="185">
        <v>111.99809068539241</v>
      </c>
      <c r="D73" s="186">
        <v>105.57975790172816</v>
      </c>
      <c r="E73" s="186">
        <v>104.90288834255814</v>
      </c>
      <c r="F73" s="187">
        <v>102.99194479736997</v>
      </c>
    </row>
    <row r="74" spans="1:6" ht="31.5" hidden="1" x14ac:dyDescent="0.25">
      <c r="A74" s="178" t="s">
        <v>225</v>
      </c>
      <c r="B74" s="210"/>
      <c r="C74" s="210"/>
      <c r="D74" s="211"/>
      <c r="E74" s="211"/>
      <c r="F74" s="181"/>
    </row>
    <row r="75" spans="1:6" ht="20.100000000000001" hidden="1" customHeight="1" x14ac:dyDescent="0.25">
      <c r="A75" s="169" t="s">
        <v>199</v>
      </c>
      <c r="B75" s="170">
        <v>101.92261392629143</v>
      </c>
      <c r="C75" s="170">
        <v>108.44655988471754</v>
      </c>
      <c r="D75" s="171">
        <v>104.34493633124859</v>
      </c>
      <c r="E75" s="171">
        <v>106.04429299877727</v>
      </c>
      <c r="F75" s="172">
        <v>104.45912259540427</v>
      </c>
    </row>
    <row r="76" spans="1:6" ht="20.100000000000001" hidden="1" customHeight="1" x14ac:dyDescent="0.25">
      <c r="A76" s="194" t="s">
        <v>200</v>
      </c>
      <c r="B76" s="195">
        <v>104.57844568584929</v>
      </c>
      <c r="C76" s="195">
        <v>108.30287193057637</v>
      </c>
      <c r="D76" s="196">
        <v>104.43732522468832</v>
      </c>
      <c r="E76" s="196">
        <v>106.01337600472824</v>
      </c>
      <c r="F76" s="197">
        <v>104.47687905732836</v>
      </c>
    </row>
    <row r="77" spans="1:6" ht="20.100000000000001" hidden="1" customHeight="1" x14ac:dyDescent="0.25">
      <c r="A77" s="165" t="s">
        <v>226</v>
      </c>
      <c r="B77" s="213"/>
      <c r="C77" s="213"/>
      <c r="D77" s="214"/>
      <c r="E77" s="214"/>
      <c r="F77" s="215"/>
    </row>
    <row r="78" spans="1:6" ht="20.100000000000001" hidden="1" customHeight="1" x14ac:dyDescent="0.25">
      <c r="A78" s="169" t="s">
        <v>199</v>
      </c>
      <c r="B78" s="170">
        <v>104.16805690401223</v>
      </c>
      <c r="C78" s="170">
        <v>100.68124081497555</v>
      </c>
      <c r="D78" s="171">
        <v>106.9492357895015</v>
      </c>
      <c r="E78" s="171">
        <v>104.18376491533385</v>
      </c>
      <c r="F78" s="172">
        <v>104.08830293423435</v>
      </c>
    </row>
    <row r="79" spans="1:6" ht="20.100000000000001" hidden="1" customHeight="1" x14ac:dyDescent="0.25">
      <c r="A79" s="178" t="s">
        <v>227</v>
      </c>
      <c r="B79" s="210"/>
      <c r="C79" s="210"/>
      <c r="D79" s="211"/>
      <c r="E79" s="211"/>
      <c r="F79" s="181"/>
    </row>
    <row r="80" spans="1:6" ht="20.100000000000001" hidden="1" customHeight="1" x14ac:dyDescent="0.25">
      <c r="A80" s="169" t="s">
        <v>199</v>
      </c>
      <c r="B80" s="216">
        <v>101.758839782257</v>
      </c>
      <c r="C80" s="170">
        <v>99.057795374115727</v>
      </c>
      <c r="D80" s="171">
        <v>108.57946308868974</v>
      </c>
      <c r="E80" s="171">
        <v>104.17056070026254</v>
      </c>
      <c r="F80" s="172">
        <v>103.98816229169516</v>
      </c>
    </row>
    <row r="81" spans="1:6" ht="20.100000000000001" hidden="1" customHeight="1" x14ac:dyDescent="0.25">
      <c r="A81" s="178" t="s">
        <v>228</v>
      </c>
      <c r="B81" s="210"/>
      <c r="C81" s="210"/>
      <c r="D81" s="211"/>
      <c r="E81" s="211"/>
      <c r="F81" s="181"/>
    </row>
    <row r="82" spans="1:6" ht="20.100000000000001" hidden="1" customHeight="1" x14ac:dyDescent="0.25">
      <c r="A82" s="169" t="s">
        <v>199</v>
      </c>
      <c r="B82" s="216">
        <v>107.87741962195001</v>
      </c>
      <c r="C82" s="170">
        <v>102.74744410334262</v>
      </c>
      <c r="D82" s="171">
        <v>104.87440104508011</v>
      </c>
      <c r="E82" s="171">
        <v>104.20057027997005</v>
      </c>
      <c r="F82" s="172">
        <v>104.21575466110238</v>
      </c>
    </row>
    <row r="83" spans="1:6" ht="20.100000000000001" hidden="1" customHeight="1" x14ac:dyDescent="0.25">
      <c r="A83" s="217" t="s">
        <v>229</v>
      </c>
      <c r="B83" s="185">
        <v>106.53</v>
      </c>
      <c r="C83" s="185">
        <v>102.2489439285353</v>
      </c>
      <c r="D83" s="186">
        <v>104.5599899148247</v>
      </c>
      <c r="E83" s="186">
        <v>104.44621747468976</v>
      </c>
      <c r="F83" s="187">
        <v>104.49295930070615</v>
      </c>
    </row>
    <row r="84" spans="1:6" ht="16.5" hidden="1" customHeight="1" x14ac:dyDescent="0.25">
      <c r="A84" s="178" t="s">
        <v>230</v>
      </c>
      <c r="B84" s="218"/>
      <c r="C84" s="218"/>
      <c r="D84" s="219"/>
      <c r="E84" s="219"/>
      <c r="F84" s="220"/>
    </row>
    <row r="85" spans="1:6" ht="20.100000000000001" hidden="1" customHeight="1" x14ac:dyDescent="0.25">
      <c r="A85" s="169" t="s">
        <v>231</v>
      </c>
      <c r="B85" s="216">
        <v>112.16225927509851</v>
      </c>
      <c r="C85" s="170">
        <v>118.75784831006632</v>
      </c>
      <c r="D85" s="171">
        <v>107.60155077044821</v>
      </c>
      <c r="E85" s="171">
        <v>105.30548897304217</v>
      </c>
      <c r="F85" s="172">
        <v>104.41745941241025</v>
      </c>
    </row>
    <row r="86" spans="1:6" ht="20.100000000000001" hidden="1" customHeight="1" x14ac:dyDescent="0.25">
      <c r="A86" s="221" t="s">
        <v>232</v>
      </c>
      <c r="B86" s="174">
        <v>114.7</v>
      </c>
      <c r="C86" s="174">
        <v>123.48397518496033</v>
      </c>
      <c r="D86" s="175">
        <v>108.38577557431337</v>
      </c>
      <c r="E86" s="175">
        <v>105.55203643174222</v>
      </c>
      <c r="F86" s="176">
        <v>104.34968084457263</v>
      </c>
    </row>
    <row r="87" spans="1:6" ht="20.100000000000001" hidden="1" customHeight="1" x14ac:dyDescent="0.25">
      <c r="A87" s="222" t="s">
        <v>233</v>
      </c>
      <c r="B87" s="185">
        <v>113.93</v>
      </c>
      <c r="C87" s="185">
        <v>108.97950795098421</v>
      </c>
      <c r="D87" s="186">
        <v>106.11993479244519</v>
      </c>
      <c r="E87" s="186">
        <v>105.12639777269345</v>
      </c>
      <c r="F87" s="187">
        <v>104.68497739859812</v>
      </c>
    </row>
    <row r="88" spans="1:6" ht="20.100000000000001" customHeight="1" x14ac:dyDescent="0.25">
      <c r="A88" s="188" t="s">
        <v>234</v>
      </c>
      <c r="B88" s="223"/>
      <c r="C88" s="223"/>
      <c r="D88" s="224"/>
      <c r="E88" s="224"/>
      <c r="F88" s="225"/>
    </row>
    <row r="89" spans="1:6" ht="20.100000000000001" customHeight="1" x14ac:dyDescent="0.25">
      <c r="A89" s="169" t="s">
        <v>199</v>
      </c>
      <c r="B89" s="170">
        <v>114.63142733059361</v>
      </c>
      <c r="C89" s="170">
        <v>106.96887482404291</v>
      </c>
      <c r="D89" s="171">
        <v>105.2726091890103</v>
      </c>
      <c r="E89" s="171">
        <v>104.76198431821334</v>
      </c>
      <c r="F89" s="172">
        <v>104.57995653006968</v>
      </c>
    </row>
    <row r="90" spans="1:6" ht="20.100000000000001" customHeight="1" x14ac:dyDescent="0.25">
      <c r="A90" s="202" t="s">
        <v>235</v>
      </c>
      <c r="B90" s="185">
        <v>115.07</v>
      </c>
      <c r="C90" s="185"/>
      <c r="D90" s="186"/>
      <c r="E90" s="186"/>
      <c r="F90" s="187"/>
    </row>
    <row r="91" spans="1:6" ht="20.100000000000001" customHeight="1" x14ac:dyDescent="0.25">
      <c r="A91" s="212"/>
      <c r="B91" s="174"/>
      <c r="C91" s="174"/>
      <c r="D91" s="226">
        <f>D89*C89/10000</f>
        <v>1.1260892554739632</v>
      </c>
      <c r="E91" s="227">
        <f>E89*D89*C89/1000000</f>
        <v>1.1797134492287187</v>
      </c>
      <c r="F91" s="228">
        <f>F89*E89*D89*C89/100000000</f>
        <v>1.2337438123827795</v>
      </c>
    </row>
    <row r="92" spans="1:6" ht="20.100000000000001" hidden="1" customHeight="1" x14ac:dyDescent="0.25">
      <c r="A92" s="212"/>
      <c r="B92" s="174"/>
      <c r="C92" s="174"/>
      <c r="D92" s="175"/>
      <c r="E92" s="175"/>
      <c r="F92" s="176"/>
    </row>
    <row r="93" spans="1:6" ht="20.100000000000001" hidden="1" customHeight="1" x14ac:dyDescent="0.25">
      <c r="A93" s="188" t="s">
        <v>236</v>
      </c>
      <c r="B93" s="223"/>
      <c r="C93" s="223"/>
      <c r="D93" s="224"/>
      <c r="E93" s="224"/>
      <c r="F93" s="225"/>
    </row>
    <row r="94" spans="1:6" ht="20.100000000000001" hidden="1" customHeight="1" x14ac:dyDescent="0.25">
      <c r="A94" s="169" t="s">
        <v>199</v>
      </c>
      <c r="B94" s="216">
        <v>110.69581311962079</v>
      </c>
      <c r="C94" s="170">
        <v>105.78128943793057</v>
      </c>
      <c r="D94" s="171">
        <v>104.96027697100602</v>
      </c>
      <c r="E94" s="171">
        <v>104.50408064377739</v>
      </c>
      <c r="F94" s="172">
        <v>104.14461777297407</v>
      </c>
    </row>
    <row r="95" spans="1:6" ht="20.100000000000001" hidden="1" customHeight="1" x14ac:dyDescent="0.25">
      <c r="A95" s="202" t="s">
        <v>200</v>
      </c>
      <c r="B95" s="185">
        <v>110.83</v>
      </c>
      <c r="C95" s="185">
        <v>105.93685926916837</v>
      </c>
      <c r="D95" s="186">
        <v>105.15913278796228</v>
      </c>
      <c r="E95" s="186">
        <v>104.61323522211123</v>
      </c>
      <c r="F95" s="187">
        <v>104.24122706652817</v>
      </c>
    </row>
    <row r="96" spans="1:6" ht="20.100000000000001" customHeight="1" x14ac:dyDescent="0.25">
      <c r="A96" s="212"/>
      <c r="B96" s="174"/>
      <c r="C96" s="174"/>
      <c r="D96" s="226"/>
      <c r="E96" s="229"/>
      <c r="F96" s="228"/>
    </row>
    <row r="97" spans="1:6" ht="20.100000000000001" customHeight="1" x14ac:dyDescent="0.25">
      <c r="A97" s="178" t="s">
        <v>237</v>
      </c>
      <c r="B97" s="218"/>
      <c r="C97" s="218"/>
      <c r="D97" s="219"/>
      <c r="E97" s="219"/>
      <c r="F97" s="220"/>
    </row>
    <row r="98" spans="1:6" ht="20.100000000000001" customHeight="1" x14ac:dyDescent="0.25">
      <c r="A98" s="169" t="s">
        <v>238</v>
      </c>
      <c r="B98" s="170">
        <v>115.36594166382986</v>
      </c>
      <c r="C98" s="170">
        <v>104.54114793286647</v>
      </c>
      <c r="D98" s="171">
        <v>107.96520019883977</v>
      </c>
      <c r="E98" s="171">
        <v>104.18078119897186</v>
      </c>
      <c r="F98" s="172">
        <v>104.12625381321557</v>
      </c>
    </row>
    <row r="99" spans="1:6" ht="20.100000000000001" customHeight="1" x14ac:dyDescent="0.25">
      <c r="A99" s="173" t="s">
        <v>239</v>
      </c>
      <c r="B99" s="174">
        <v>115.07488312725178</v>
      </c>
      <c r="C99" s="174">
        <v>104.23280646705398</v>
      </c>
      <c r="D99" s="175">
        <v>107.71943069234713</v>
      </c>
      <c r="E99" s="175">
        <v>103.91187043539315</v>
      </c>
      <c r="F99" s="176">
        <v>103.91377229244958</v>
      </c>
    </row>
    <row r="100" spans="1:6" ht="20.100000000000001" customHeight="1" x14ac:dyDescent="0.25">
      <c r="A100" s="169" t="s">
        <v>240</v>
      </c>
      <c r="B100" s="170">
        <v>108.20854738222756</v>
      </c>
      <c r="C100" s="170">
        <v>111.02015960903</v>
      </c>
      <c r="D100" s="171">
        <v>105.71132028494048</v>
      </c>
      <c r="E100" s="171">
        <v>104.93717342324236</v>
      </c>
      <c r="F100" s="172">
        <v>104.55684275836509</v>
      </c>
    </row>
    <row r="101" spans="1:6" ht="20.100000000000001" customHeight="1" thickBot="1" x14ac:dyDescent="0.3">
      <c r="A101" s="194" t="s">
        <v>241</v>
      </c>
      <c r="B101" s="195">
        <v>110.06035241241143</v>
      </c>
      <c r="C101" s="195">
        <v>110.30341096791267</v>
      </c>
      <c r="D101" s="196">
        <v>105.6999998250503</v>
      </c>
      <c r="E101" s="196">
        <v>104.84617425872787</v>
      </c>
      <c r="F101" s="197">
        <v>104.26780048616257</v>
      </c>
    </row>
    <row r="102" spans="1:6" ht="15" customHeight="1" x14ac:dyDescent="0.25">
      <c r="A102" s="230" t="s">
        <v>242</v>
      </c>
      <c r="B102" s="175"/>
      <c r="C102" s="175"/>
      <c r="D102" s="175"/>
      <c r="E102" s="175"/>
      <c r="F102" s="175"/>
    </row>
    <row r="103" spans="1:6" ht="14.25" customHeight="1" x14ac:dyDescent="0.25">
      <c r="A103" s="230" t="s">
        <v>243</v>
      </c>
      <c r="B103" s="231"/>
      <c r="C103" s="231"/>
      <c r="D103" s="231"/>
      <c r="E103" s="231"/>
      <c r="F103" s="231"/>
    </row>
    <row r="104" spans="1:6" ht="27" customHeight="1" x14ac:dyDescent="0.25">
      <c r="A104" s="313" t="s">
        <v>244</v>
      </c>
      <c r="B104" s="314"/>
      <c r="C104" s="314"/>
      <c r="D104" s="314"/>
      <c r="E104" s="314"/>
      <c r="F104" s="314"/>
    </row>
    <row r="105" spans="1:6" ht="15.75" x14ac:dyDescent="0.25">
      <c r="A105" s="230" t="s">
        <v>245</v>
      </c>
      <c r="B105" s="232"/>
      <c r="C105" s="232"/>
      <c r="D105" s="232"/>
      <c r="E105" s="232"/>
      <c r="F105" s="232"/>
    </row>
    <row r="106" spans="1:6" ht="15.75" x14ac:dyDescent="0.25">
      <c r="A106" s="230" t="s">
        <v>246</v>
      </c>
      <c r="B106" s="232"/>
      <c r="C106" s="232"/>
      <c r="D106" s="232"/>
      <c r="E106" s="232"/>
      <c r="F106" s="232"/>
    </row>
    <row r="107" spans="1:6" ht="15.75" x14ac:dyDescent="0.25">
      <c r="A107" s="230" t="s">
        <v>247</v>
      </c>
      <c r="B107" s="233"/>
      <c r="C107" s="233"/>
      <c r="D107" s="233"/>
      <c r="E107" s="233"/>
      <c r="F107" s="233"/>
    </row>
    <row r="108" spans="1:6" ht="15" customHeight="1" x14ac:dyDescent="0.25">
      <c r="A108" s="230" t="s">
        <v>248</v>
      </c>
      <c r="B108" s="231"/>
      <c r="C108" s="231"/>
      <c r="D108" s="231"/>
      <c r="E108" s="231"/>
      <c r="F108" s="231"/>
    </row>
    <row r="109" spans="1:6" ht="18.75" x14ac:dyDescent="0.25">
      <c r="A109" s="234"/>
      <c r="B109" s="235"/>
      <c r="C109" s="235"/>
      <c r="D109" s="235"/>
      <c r="E109" s="235"/>
      <c r="F109" s="235"/>
    </row>
    <row r="110" spans="1:6" ht="18.75" x14ac:dyDescent="0.25">
      <c r="A110" s="236"/>
      <c r="B110" s="237"/>
      <c r="C110" s="237"/>
      <c r="D110" s="237"/>
      <c r="E110" s="237"/>
      <c r="F110" s="237"/>
    </row>
    <row r="111" spans="1:6" ht="18.75" x14ac:dyDescent="0.25">
      <c r="B111" s="235"/>
      <c r="C111" s="235"/>
      <c r="D111" s="235"/>
      <c r="E111" s="235"/>
      <c r="F111" s="235"/>
    </row>
    <row r="112" spans="1:6" ht="16.5" x14ac:dyDescent="0.25">
      <c r="C112" s="238"/>
      <c r="D112" s="238"/>
      <c r="E112" s="238"/>
      <c r="F112" s="238"/>
    </row>
  </sheetData>
  <mergeCells count="3">
    <mergeCell ref="A3:F3"/>
    <mergeCell ref="D5:F5"/>
    <mergeCell ref="A104:F104"/>
  </mergeCells>
  <hyperlinks>
    <hyperlink ref="A105" r:id="rId1" display="http://economy.gov.ru/minec/activity/sections/macro/prognoz/2019093005" xr:uid="{00000000-0004-0000-06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ИД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Горюнова Татьяна Сергеевна</cp:lastModifiedBy>
  <cp:lastPrinted>2024-05-29T14:12:56Z</cp:lastPrinted>
  <dcterms:created xsi:type="dcterms:W3CDTF">2009-07-27T10:10:26Z</dcterms:created>
  <dcterms:modified xsi:type="dcterms:W3CDTF">2024-05-29T14:16:42Z</dcterms:modified>
</cp:coreProperties>
</file>