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'Лист1'!$A$3:$P$16</definedName>
  </definedNames>
  <calcPr fullCalcOnLoad="1"/>
</workbook>
</file>

<file path=xl/sharedStrings.xml><?xml version="1.0" encoding="utf-8"?>
<sst xmlns="http://schemas.openxmlformats.org/spreadsheetml/2006/main" count="587" uniqueCount="154">
  <si>
    <t>Наименование организации</t>
  </si>
  <si>
    <t>ОБЩЕСТВО С ОГРАНИЧЕННОЙ ОТВЕТСТВЕННОСТЬЮ "ЦЕНТРАЛЬНАЯ ЭЛЕКТРОСЕТЕВАЯ КОМПАНИЯ"</t>
  </si>
  <si>
    <t>Адрес местонахождения заказчика</t>
  </si>
  <si>
    <t xml:space="preserve">127322, г. Москва, ул. Яблочкова, дом 21, корпус 3, эт 7 пом XII ком 2В </t>
  </si>
  <si>
    <t>Телефон заказчика</t>
  </si>
  <si>
    <t>Электронная почта заказчика</t>
  </si>
  <si>
    <t>office@celscom.ru</t>
  </si>
  <si>
    <t>ИНН</t>
  </si>
  <si>
    <t>КПП</t>
  </si>
  <si>
    <t>ОКАТО</t>
  </si>
  <si>
    <t>Порядковый номер</t>
  </si>
  <si>
    <t>Код по ОКВЭД2</t>
  </si>
  <si>
    <t>Код по ОКДП2</t>
  </si>
  <si>
    <t>Условия договора</t>
  </si>
  <si>
    <t>Способ закупки</t>
  </si>
  <si>
    <t>Закупка в электронной форме</t>
  </si>
  <si>
    <t>Статус позиции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</si>
  <si>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</si>
  <si>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</si>
  <si>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</si>
  <si>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(объёме)</t>
  </si>
  <si>
    <t>Регион поставки товаров (выполнения работ, оказания услуг)</t>
  </si>
  <si>
    <t>Сведения о начальной (максимальной) цене договора (цене лота), руб., с НДС</t>
  </si>
  <si>
    <t>График осуществления процедур закупки</t>
  </si>
  <si>
    <t>Код по ОКЕИ</t>
  </si>
  <si>
    <t>Наименование</t>
  </si>
  <si>
    <t>Код по ОКАТО</t>
  </si>
  <si>
    <t xml:space="preserve">Планируемая дата или период размещения извещения о закупке 
(месяц, год) </t>
  </si>
  <si>
    <t>Срок исполнения договора (месяц, год)</t>
  </si>
  <si>
    <t>да/нет</t>
  </si>
  <si>
    <t>77.39</t>
  </si>
  <si>
    <t>Аренда объектов электросетевого хозяйства по адресу: Московская обл., г. Балашиха, ул. Дмитриева, ш. Балашихинское</t>
  </si>
  <si>
    <t>В соответствии с договором</t>
  </si>
  <si>
    <t>876</t>
  </si>
  <si>
    <t>Условная единица</t>
  </si>
  <si>
    <t>1</t>
  </si>
  <si>
    <t>Московская   обл</t>
  </si>
  <si>
    <t>07.2018</t>
  </si>
  <si>
    <t>12.2022</t>
  </si>
  <si>
    <t>Закупка у единственного поставщика (подрядчика, исполнителя) (до 01.07.18)</t>
  </si>
  <si>
    <t>Нет</t>
  </si>
  <si>
    <t>Размещена</t>
  </si>
  <si>
    <t>Аренда объектов электросетевого хозяйства по адресу: Московская обл., г. Балашиха, ш. Балашихинское</t>
  </si>
  <si>
    <t>33.14</t>
  </si>
  <si>
    <t>Выполнение аварийно-восстановительных работ на электрооборудовании на территории Московской области</t>
  </si>
  <si>
    <t>10.2019</t>
  </si>
  <si>
    <t>10.2020</t>
  </si>
  <si>
    <t>Оперативно-техническое обслуживание электросетевого оборудования по Московской области</t>
  </si>
  <si>
    <t>12.2019</t>
  </si>
  <si>
    <t>06.2020</t>
  </si>
  <si>
    <t xml:space="preserve">Закупка у единственного поставщика </t>
  </si>
  <si>
    <t>62.09</t>
  </si>
  <si>
    <t>Оказание услуг по системному администрированию корпоративной ит-инфраструктуры</t>
  </si>
  <si>
    <t>Москва</t>
  </si>
  <si>
    <t>06.2019</t>
  </si>
  <si>
    <t>68.20</t>
  </si>
  <si>
    <t>Аренда нежилого помещения для размещения офиса</t>
  </si>
  <si>
    <t>03.2019</t>
  </si>
  <si>
    <t>02.2020</t>
  </si>
  <si>
    <t>Аренда нежилого помещения для размещения клиентского офиса</t>
  </si>
  <si>
    <t>05.2020</t>
  </si>
  <si>
    <t>69.10</t>
  </si>
  <si>
    <t>Оказание услуг по юридическому сопровождению</t>
  </si>
  <si>
    <t>14.12</t>
  </si>
  <si>
    <t>Поставка спецодежды</t>
  </si>
  <si>
    <t>В соответствии с техническим заданием</t>
  </si>
  <si>
    <t>796</t>
  </si>
  <si>
    <t>Штука</t>
  </si>
  <si>
    <t>351</t>
  </si>
  <si>
    <t>Запрос предложений в электронной форме</t>
  </si>
  <si>
    <t>Да</t>
  </si>
  <si>
    <t>Аренда нежилого офисного помещения</t>
  </si>
  <si>
    <t>08.2019</t>
  </si>
  <si>
    <t>07.2020</t>
  </si>
  <si>
    <t>06.2021</t>
  </si>
  <si>
    <t xml:space="preserve">Запрос котировок в электронной форме </t>
  </si>
  <si>
    <t>62.02</t>
  </si>
  <si>
    <t>Оказание услуг по информационному обслуживанию справочно-правовой системы "Консультант Плюс"</t>
  </si>
  <si>
    <t>05.2021</t>
  </si>
  <si>
    <t>Запрос котировок в электронной форме</t>
  </si>
  <si>
    <t>09.2020</t>
  </si>
  <si>
    <t>12.2020</t>
  </si>
  <si>
    <t xml:space="preserve"> 29.10</t>
  </si>
  <si>
    <t>19.20</t>
  </si>
  <si>
    <t>Поставка бензина на АЗС по топливным картам</t>
  </si>
  <si>
    <t>Литр;^кубический дециметр</t>
  </si>
  <si>
    <t>26.51</t>
  </si>
  <si>
    <t>Поставка устройства для испытания защит электрооборудования подстанций 6-10 кВ УНЭП-2015-1</t>
  </si>
  <si>
    <t>01.2020</t>
  </si>
  <si>
    <t>03.2020</t>
  </si>
  <si>
    <t>Поставка трассоискателя КЛ Сталкер 75-14 или эквивалент</t>
  </si>
  <si>
    <t>12.2021</t>
  </si>
  <si>
    <t>52.21</t>
  </si>
  <si>
    <t>Аренда нежилого помещения</t>
  </si>
  <si>
    <t>Испытание кабельных линий по адресу: Московская обл., г. Мытищи</t>
  </si>
  <si>
    <t>08.2020</t>
  </si>
  <si>
    <t>Испытание кабельных линий по адресу: Московская обл., г. Королев</t>
  </si>
  <si>
    <t>81.21</t>
  </si>
  <si>
    <t>Оказание клининговых услуг (уборка офиса) по адресу: г.Москва, ул.Яблочкова, д.21, к.3</t>
  </si>
  <si>
    <t>Комплекс испытаний кабельных линий 10 кВ повышенным напряжением</t>
  </si>
  <si>
    <t>Аренда нежилого помещения
Кадастровый номер: 77:02:0020002:7829</t>
  </si>
  <si>
    <t>Поставка легкового автомобиля типа универсал 5 мест Лада Гранта или эквивалент</t>
  </si>
  <si>
    <t>61.10</t>
  </si>
  <si>
    <t xml:space="preserve">Оказание услуг аренды автомобиля типа "минивен" 8 мест </t>
  </si>
  <si>
    <t>07.2021</t>
  </si>
  <si>
    <t>Оказание услуги по обучению сотрудников по курсу "Тарифное регулирование в 2020 году и задачи органов государственного регулирования на 2021 год"</t>
  </si>
  <si>
    <t>85.40</t>
  </si>
  <si>
    <t>09.2020 г.</t>
  </si>
  <si>
    <t>10.2020 г.</t>
  </si>
  <si>
    <t>12.2020 г.</t>
  </si>
  <si>
    <t>Выполнение работ по гидроизоляции кабельных приямков трансформаторных подстанций в Московской области.</t>
  </si>
  <si>
    <t>Выполнение работ по противопожарной обработке кабельных линий 10-0,4 кВ в трансформаторных подстанциях в Московской области.</t>
  </si>
  <si>
    <t>Выполнение работ по  испытанию кабельных линий и оборудования трансформаторных подстанций повышенным напряжением в Московской области.</t>
  </si>
  <si>
    <t xml:space="preserve"> 74.70</t>
  </si>
  <si>
    <t>Оказание клининговых услуг (уборка офиса)</t>
  </si>
  <si>
    <t>Выполнение работ по профилактическому контролю и восстановлению устройств релейной защиты и автоматики  в трансформаторных подстанциях в Московской области.</t>
  </si>
  <si>
    <t>31.20</t>
  </si>
  <si>
    <t>Аренда не жилого помещения</t>
  </si>
  <si>
    <t>Оказание  услуг по  размещению корпоративного транспорта на охраняемой стоянке</t>
  </si>
  <si>
    <t>09.2021 г.</t>
  </si>
  <si>
    <t>08.2021 г.</t>
  </si>
  <si>
    <t>Оказание услуг по доступу к информационно-комуникационной сети интернет.</t>
  </si>
  <si>
    <t xml:space="preserve">Поставка материалов для ремонта Яцейки трансформторной подстанции по адресу: г. Королев, Московской области ТП 605 </t>
  </si>
  <si>
    <t>на 2020 год</t>
  </si>
  <si>
    <t>17.23</t>
  </si>
  <si>
    <t>Поставка канцелярских товаров и бумаги для офисной техники</t>
  </si>
  <si>
    <t>СБ-АСТ: Открытый запрос котировок в электронной форме</t>
  </si>
  <si>
    <t xml:space="preserve"> Открытый запрос котировок в электронной форме</t>
  </si>
  <si>
    <t>Аннулирована</t>
  </si>
  <si>
    <t>58.29</t>
  </si>
  <si>
    <t>Предоставление неисключительных прав на использование лицензионного программного обеспечения Microsoft Windows 10 Professional</t>
  </si>
  <si>
    <t>200000</t>
  </si>
  <si>
    <t>11.2020</t>
  </si>
  <si>
    <t>Открытый запрос котировок в электронной форме</t>
  </si>
  <si>
    <t>Приобретение лицензионных прав на программное обеспечение 
(Microsoft Office)</t>
  </si>
  <si>
    <t>Стоянка легкового автомобиля</t>
  </si>
  <si>
    <t>68.2</t>
  </si>
  <si>
    <t>1185000</t>
  </si>
  <si>
    <t>20.30</t>
  </si>
  <si>
    <t>Закупка материала по противопожарной обработке кабельных линий 10-0,4 кВ в трансформаторных подстанциях</t>
  </si>
  <si>
    <t>Приложение к Приказу ООО "ЦЭК"</t>
  </si>
  <si>
    <t>ПЛАН закупок товаров (работ, услуг)                                                                                                                                                
на 2020 год</t>
  </si>
  <si>
    <t>Новая</t>
  </si>
  <si>
    <t xml:space="preserve">Генеральный директор        </t>
  </si>
  <si>
    <t>С.М. Алехин</t>
  </si>
  <si>
    <t>(Ф.И.О. и должность уполномоченого лица)</t>
  </si>
  <si>
    <t>(дата утверждения)</t>
  </si>
  <si>
    <t>27.11</t>
  </si>
  <si>
    <t>Закупка материала для технического присоединения к электросетям (КТПН).</t>
  </si>
  <si>
    <t>Закупка материала для технического присоединения к электросетям (ТМГ)</t>
  </si>
  <si>
    <t>"07" октября 2020 г.</t>
  </si>
  <si>
    <t>от "07" октября 2020г. № 96</t>
  </si>
  <si>
    <t>СОГЛАСОВАНО:                     начальник ОМТОиЗ</t>
  </si>
  <si>
    <t xml:space="preserve"> / Смирнов С.С. /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</si>
</sst>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mm/yyyy\ \г\.;@"/>
    <numFmt numFmtId="167" formatCode="[$-FC19]d\ mmmm\ yyyy\ &quot;г.&quot;"/>
    <numFmt numFmtId="168" formatCode="#,##0.00\ &quot;₽&quot;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6">
    <font>
      <sz val="10"/>
      <color indexed="8"/>
      <name val="Arial"/>
      <family val="0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17" fillId="14" borderId="0" applyNumberFormat="0" applyBorder="0" applyAlignment="0" applyProtection="0"/>
    <xf numFmtId="0" fontId="7" fillId="2" borderId="1" applyNumberFormat="0" applyAlignment="0" applyProtection="0"/>
    <xf numFmtId="0" fontId="13" fillId="15" borderId="2" applyNumberFormat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6" fillId="2" borderId="8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5" fillId="3" borderId="1" applyNumberFormat="0" applyAlignment="0" applyProtection="0"/>
    <xf numFmtId="0" fontId="32" fillId="23" borderId="9" applyNumberFormat="0" applyAlignment="0" applyProtection="0"/>
    <xf numFmtId="0" fontId="33" fillId="23" borderId="10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37" fillId="24" borderId="15" applyNumberFormat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7" borderId="16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44" fillId="28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5" fontId="0" fillId="0" borderId="0" xfId="87" applyAlignment="1">
      <alignment/>
    </xf>
    <xf numFmtId="9" fontId="0" fillId="0" borderId="0" xfId="83" applyAlignment="1">
      <alignment/>
    </xf>
    <xf numFmtId="0" fontId="2" fillId="0" borderId="0" xfId="42" applyFont="1">
      <alignment/>
      <protection/>
    </xf>
    <xf numFmtId="0" fontId="2" fillId="0" borderId="18" xfId="42" applyFont="1" applyBorder="1" applyAlignment="1">
      <alignment horizontal="center" vertical="center" textRotation="90" wrapText="1"/>
      <protection/>
    </xf>
    <xf numFmtId="0" fontId="2" fillId="0" borderId="18" xfId="42" applyFont="1" applyBorder="1" applyAlignment="1">
      <alignment horizontal="center" vertical="center"/>
      <protection/>
    </xf>
    <xf numFmtId="0" fontId="2" fillId="0" borderId="18" xfId="42" applyFont="1" applyBorder="1" applyAlignment="1">
      <alignment horizontal="center" vertical="center" wrapText="1"/>
      <protection/>
    </xf>
    <xf numFmtId="0" fontId="2" fillId="0" borderId="18" xfId="42" applyFont="1" applyBorder="1" applyAlignment="1">
      <alignment horizont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0" xfId="42" applyFont="1" applyAlignment="1">
      <alignment wrapText="1"/>
      <protection/>
    </xf>
    <xf numFmtId="0" fontId="2" fillId="0" borderId="0" xfId="42" applyFont="1" applyAlignment="1">
      <alignment vertical="center" wrapText="1"/>
      <protection/>
    </xf>
    <xf numFmtId="49" fontId="2" fillId="0" borderId="18" xfId="78" applyNumberFormat="1" applyFont="1" applyBorder="1" applyAlignment="1">
      <alignment horizontal="center" vertical="center" wrapText="1"/>
    </xf>
    <xf numFmtId="49" fontId="2" fillId="0" borderId="18" xfId="78" applyNumberFormat="1" applyFont="1" applyBorder="1" applyAlignment="1" quotePrefix="1">
      <alignment horizontal="center" vertical="center" wrapText="1"/>
    </xf>
    <xf numFmtId="0" fontId="2" fillId="0" borderId="18" xfId="78" applyFont="1" applyBorder="1" applyAlignment="1">
      <alignment horizontal="center" vertical="center" wrapText="1"/>
    </xf>
    <xf numFmtId="4" fontId="2" fillId="0" borderId="18" xfId="42" applyNumberFormat="1" applyFont="1" applyBorder="1" applyAlignment="1">
      <alignment horizontal="center"/>
      <protection/>
    </xf>
    <xf numFmtId="4" fontId="2" fillId="0" borderId="0" xfId="42" applyNumberFormat="1" applyFont="1">
      <alignment/>
      <protection/>
    </xf>
    <xf numFmtId="4" fontId="2" fillId="0" borderId="18" xfId="78" applyNumberFormat="1" applyFont="1" applyBorder="1" applyAlignment="1">
      <alignment horizontal="center" vertical="center" wrapText="1"/>
    </xf>
    <xf numFmtId="0" fontId="2" fillId="0" borderId="0" xfId="42" applyFont="1" applyAlignment="1">
      <alignment horizontal="center" vertical="center"/>
      <protection/>
    </xf>
    <xf numFmtId="49" fontId="2" fillId="0" borderId="18" xfId="42" applyNumberFormat="1" applyFont="1" applyBorder="1" applyAlignment="1">
      <alignment horizontal="center" vertical="center"/>
      <protection/>
    </xf>
    <xf numFmtId="49" fontId="2" fillId="0" borderId="18" xfId="42" applyNumberFormat="1" applyFont="1" applyBorder="1" applyAlignment="1" quotePrefix="1">
      <alignment horizontal="center" vertical="center"/>
      <protection/>
    </xf>
    <xf numFmtId="0" fontId="2" fillId="0" borderId="19" xfId="42" applyFont="1" applyBorder="1" applyAlignment="1">
      <alignment horizontal="center" vertical="center"/>
      <protection/>
    </xf>
    <xf numFmtId="0" fontId="2" fillId="0" borderId="0" xfId="42" applyFont="1" applyFill="1">
      <alignment/>
      <protection/>
    </xf>
    <xf numFmtId="0" fontId="45" fillId="0" borderId="18" xfId="0" applyFont="1" applyFill="1" applyBorder="1" applyAlignment="1">
      <alignment horizontal="center" vertical="center" wrapText="1"/>
    </xf>
    <xf numFmtId="0" fontId="2" fillId="29" borderId="18" xfId="42" applyFont="1" applyFill="1" applyBorder="1" applyAlignment="1">
      <alignment horizontal="center" vertical="center"/>
      <protection/>
    </xf>
    <xf numFmtId="0" fontId="2" fillId="29" borderId="18" xfId="78" applyFont="1" applyFill="1" applyBorder="1" applyAlignment="1">
      <alignment horizontal="center" vertical="center" wrapText="1"/>
    </xf>
    <xf numFmtId="0" fontId="2" fillId="29" borderId="18" xfId="0" applyFont="1" applyFill="1" applyBorder="1" applyAlignment="1">
      <alignment horizontal="center" vertical="center" wrapText="1"/>
    </xf>
    <xf numFmtId="0" fontId="2" fillId="29" borderId="18" xfId="42" applyFont="1" applyFill="1" applyBorder="1" applyAlignment="1">
      <alignment horizontal="center" vertical="center" wrapText="1"/>
      <protection/>
    </xf>
    <xf numFmtId="4" fontId="2" fillId="29" borderId="18" xfId="78" applyNumberFormat="1" applyFont="1" applyFill="1" applyBorder="1" applyAlignment="1">
      <alignment horizontal="center" vertical="center" wrapText="1"/>
    </xf>
    <xf numFmtId="49" fontId="2" fillId="29" borderId="18" xfId="78" applyNumberFormat="1" applyFont="1" applyFill="1" applyBorder="1" applyAlignment="1">
      <alignment horizontal="center" vertical="center" wrapText="1"/>
    </xf>
    <xf numFmtId="49" fontId="2" fillId="29" borderId="18" xfId="78" applyNumberFormat="1" applyFont="1" applyFill="1" applyBorder="1" applyAlignment="1" quotePrefix="1">
      <alignment horizontal="center" vertical="center" wrapText="1"/>
    </xf>
    <xf numFmtId="0" fontId="22" fillId="29" borderId="18" xfId="78" applyFont="1" applyFill="1" applyBorder="1" applyAlignment="1">
      <alignment horizontal="center" vertical="center" wrapText="1"/>
    </xf>
    <xf numFmtId="0" fontId="22" fillId="29" borderId="18" xfId="42" applyFont="1" applyFill="1" applyBorder="1" applyAlignment="1">
      <alignment horizontal="center" vertical="center" wrapText="1"/>
      <protection/>
    </xf>
    <xf numFmtId="0" fontId="45" fillId="29" borderId="18" xfId="0" applyFont="1" applyFill="1" applyBorder="1" applyAlignment="1">
      <alignment horizontal="center" vertical="center" wrapText="1"/>
    </xf>
    <xf numFmtId="4" fontId="22" fillId="29" borderId="18" xfId="78" applyNumberFormat="1" applyFont="1" applyFill="1" applyBorder="1" applyAlignment="1">
      <alignment horizontal="center" vertical="center" wrapText="1"/>
    </xf>
    <xf numFmtId="49" fontId="22" fillId="29" borderId="18" xfId="78" applyNumberFormat="1" applyFont="1" applyFill="1" applyBorder="1" applyAlignment="1">
      <alignment horizontal="center" vertical="center" wrapText="1"/>
    </xf>
    <xf numFmtId="4" fontId="2" fillId="29" borderId="18" xfId="42" applyNumberFormat="1" applyFont="1" applyFill="1" applyBorder="1" applyAlignment="1">
      <alignment horizontal="center" vertical="center"/>
      <protection/>
    </xf>
    <xf numFmtId="4" fontId="22" fillId="29" borderId="18" xfId="0" applyNumberFormat="1" applyFont="1" applyFill="1" applyBorder="1" applyAlignment="1">
      <alignment horizontal="center" vertical="center"/>
    </xf>
    <xf numFmtId="166" fontId="22" fillId="29" borderId="18" xfId="0" applyNumberFormat="1" applyFont="1" applyFill="1" applyBorder="1" applyAlignment="1">
      <alignment horizontal="center" vertical="center"/>
    </xf>
    <xf numFmtId="0" fontId="22" fillId="29" borderId="18" xfId="0" applyFont="1" applyFill="1" applyBorder="1" applyAlignment="1">
      <alignment horizontal="center" vertical="center" wrapText="1"/>
    </xf>
    <xf numFmtId="2" fontId="2" fillId="29" borderId="18" xfId="42" applyNumberFormat="1" applyFont="1" applyFill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 wrapText="1"/>
    </xf>
    <xf numFmtId="4" fontId="2" fillId="29" borderId="18" xfId="0" applyNumberFormat="1" applyFont="1" applyFill="1" applyBorder="1" applyAlignment="1">
      <alignment horizontal="center" vertical="center"/>
    </xf>
    <xf numFmtId="166" fontId="2" fillId="29" borderId="18" xfId="0" applyNumberFormat="1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 wrapText="1"/>
    </xf>
    <xf numFmtId="0" fontId="2" fillId="0" borderId="18" xfId="42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21" xfId="42" applyFont="1" applyBorder="1">
      <alignment/>
      <protection/>
    </xf>
    <xf numFmtId="0" fontId="2" fillId="0" borderId="0" xfId="42" applyFont="1" applyAlignment="1">
      <alignment horizontal="center"/>
      <protection/>
    </xf>
    <xf numFmtId="0" fontId="24" fillId="0" borderId="0" xfId="42" applyFont="1" applyAlignment="1">
      <alignment horizontal="center"/>
      <protection/>
    </xf>
    <xf numFmtId="0" fontId="2" fillId="0" borderId="0" xfId="42" applyFont="1" applyAlignment="1">
      <alignment horizontal="right"/>
      <protection/>
    </xf>
    <xf numFmtId="0" fontId="26" fillId="0" borderId="0" xfId="42" applyFont="1" applyAlignment="1">
      <alignment horizontal="center"/>
      <protection/>
    </xf>
    <xf numFmtId="4" fontId="2" fillId="0" borderId="0" xfId="42" applyNumberFormat="1" applyFont="1" applyAlignment="1">
      <alignment horizontal="center"/>
      <protection/>
    </xf>
    <xf numFmtId="4" fontId="25" fillId="0" borderId="0" xfId="42" applyNumberFormat="1" applyFont="1" applyAlignment="1">
      <alignment horizontal="center"/>
      <protection/>
    </xf>
    <xf numFmtId="0" fontId="2" fillId="0" borderId="18" xfId="42" applyFont="1" applyBorder="1" applyAlignment="1">
      <alignment horizontal="left"/>
      <protection/>
    </xf>
    <xf numFmtId="4" fontId="2" fillId="0" borderId="18" xfId="42" applyNumberFormat="1" applyFont="1" applyBorder="1" applyAlignment="1">
      <alignment horizontal="left"/>
      <protection/>
    </xf>
    <xf numFmtId="0" fontId="2" fillId="0" borderId="22" xfId="42" applyFont="1" applyBorder="1" applyAlignment="1">
      <alignment horizontal="left"/>
      <protection/>
    </xf>
    <xf numFmtId="4" fontId="2" fillId="0" borderId="22" xfId="42" applyNumberFormat="1" applyFont="1" applyBorder="1" applyAlignment="1">
      <alignment horizontal="left"/>
      <protection/>
    </xf>
    <xf numFmtId="0" fontId="2" fillId="0" borderId="18" xfId="42" applyFont="1" applyBorder="1" applyAlignment="1">
      <alignment horizontal="center" vertical="center"/>
      <protection/>
    </xf>
    <xf numFmtId="0" fontId="2" fillId="0" borderId="18" xfId="42" applyFont="1" applyBorder="1" applyAlignment="1">
      <alignment horizontal="center" vertical="center" wrapText="1"/>
      <protection/>
    </xf>
    <xf numFmtId="4" fontId="2" fillId="0" borderId="18" xfId="42" applyNumberFormat="1" applyFont="1" applyBorder="1" applyAlignment="1">
      <alignment horizontal="center" vertical="center" wrapText="1"/>
      <protection/>
    </xf>
    <xf numFmtId="4" fontId="2" fillId="0" borderId="18" xfId="42" applyNumberFormat="1" applyFont="1" applyBorder="1" applyAlignment="1">
      <alignment horizontal="center" vertical="center"/>
      <protection/>
    </xf>
    <xf numFmtId="0" fontId="2" fillId="0" borderId="18" xfId="42" applyFont="1" applyBorder="1" applyAlignment="1">
      <alignment horizontal="center" vertical="center" textRotation="90" wrapText="1"/>
      <protection/>
    </xf>
    <xf numFmtId="0" fontId="23" fillId="0" borderId="0" xfId="42" applyFont="1" applyAlignment="1">
      <alignment horizontal="center" wrapText="1"/>
      <protection/>
    </xf>
    <xf numFmtId="0" fontId="2" fillId="0" borderId="0" xfId="42" applyFont="1" applyAlignment="1">
      <alignment horizontal="center"/>
      <protection/>
    </xf>
    <xf numFmtId="0" fontId="2" fillId="0" borderId="18" xfId="42" applyFont="1" applyBorder="1" applyAlignment="1">
      <alignment horizontal="left" vertical="center" wrapText="1"/>
      <protection/>
    </xf>
    <xf numFmtId="0" fontId="2" fillId="0" borderId="18" xfId="42" applyFont="1" applyBorder="1" applyAlignment="1">
      <alignment horizontal="left" vertical="center"/>
      <protection/>
    </xf>
    <xf numFmtId="4" fontId="2" fillId="0" borderId="18" xfId="42" applyNumberFormat="1" applyFont="1" applyBorder="1" applyAlignment="1">
      <alignment horizontal="left" vertical="center"/>
      <protection/>
    </xf>
    <xf numFmtId="0" fontId="2" fillId="0" borderId="0" xfId="42" applyFont="1" applyAlignment="1">
      <alignment horizontal="left"/>
      <protection/>
    </xf>
    <xf numFmtId="0" fontId="2" fillId="0" borderId="21" xfId="42" applyFont="1" applyBorder="1" applyAlignment="1">
      <alignment vertical="center" wrapText="1"/>
      <protection/>
    </xf>
    <xf numFmtId="0" fontId="2" fillId="0" borderId="0" xfId="42" applyFont="1" applyAlignment="1">
      <alignment horizontal="left"/>
      <protection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Linked Cell" xfId="49"/>
    <cellStyle name="Neutral" xfId="50"/>
    <cellStyle name="Note" xfId="51"/>
    <cellStyle name="Output" xfId="52"/>
    <cellStyle name="Title" xfId="53"/>
    <cellStyle name="Warning Text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4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Процентный 2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5" zoomScaleNormal="85" zoomScalePageLayoutView="0" workbookViewId="0" topLeftCell="A55">
      <selection activeCell="O70" sqref="O70"/>
    </sheetView>
  </sheetViews>
  <sheetFormatPr defaultColWidth="18.7109375" defaultRowHeight="12.75"/>
  <cols>
    <col min="1" max="1" width="5.421875" style="4" customWidth="1"/>
    <col min="2" max="2" width="7.421875" style="4" customWidth="1"/>
    <col min="3" max="3" width="12.421875" style="4" customWidth="1"/>
    <col min="4" max="4" width="32.00390625" style="4" customWidth="1"/>
    <col min="5" max="5" width="33.421875" style="4" customWidth="1"/>
    <col min="6" max="6" width="9.28125" style="4" bestFit="1" customWidth="1"/>
    <col min="7" max="7" width="9.00390625" style="4" bestFit="1" customWidth="1"/>
    <col min="8" max="8" width="10.421875" style="4" customWidth="1"/>
    <col min="9" max="9" width="12.421875" style="4" customWidth="1"/>
    <col min="10" max="10" width="11.140625" style="4" customWidth="1"/>
    <col min="11" max="11" width="15.8515625" style="16" customWidth="1"/>
    <col min="12" max="12" width="19.421875" style="4" customWidth="1"/>
    <col min="13" max="13" width="12.421875" style="4" customWidth="1"/>
    <col min="14" max="14" width="21.421875" style="11" customWidth="1"/>
    <col min="15" max="15" width="20.00390625" style="4" customWidth="1"/>
    <col min="16" max="16" width="14.140625" style="4" customWidth="1"/>
    <col min="17" max="16384" width="18.7109375" style="10" customWidth="1"/>
  </cols>
  <sheetData>
    <row r="1" spans="13:15" ht="12.75">
      <c r="M1" s="49" t="s">
        <v>140</v>
      </c>
      <c r="N1" s="49"/>
      <c r="O1" s="49"/>
    </row>
    <row r="2" spans="13:15" ht="12.75">
      <c r="M2" s="49" t="s">
        <v>151</v>
      </c>
      <c r="N2" s="49"/>
      <c r="O2" s="49"/>
    </row>
    <row r="3" spans="1:15" ht="12.75" customHeight="1">
      <c r="A3" s="63" t="s">
        <v>141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2.75">
      <c r="A4" s="63" t="s">
        <v>123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52"/>
      <c r="L5" s="64"/>
      <c r="M5" s="64"/>
      <c r="N5" s="64"/>
      <c r="O5" s="64"/>
    </row>
    <row r="6" spans="1:15" s="4" customFormat="1" ht="12.75">
      <c r="A6" s="54" t="s">
        <v>0</v>
      </c>
      <c r="B6" s="54"/>
      <c r="C6" s="54"/>
      <c r="D6" s="54"/>
      <c r="E6" s="65" t="s">
        <v>1</v>
      </c>
      <c r="F6" s="66"/>
      <c r="G6" s="66"/>
      <c r="H6" s="66"/>
      <c r="I6" s="66"/>
      <c r="J6" s="66"/>
      <c r="K6" s="67"/>
      <c r="L6" s="66"/>
      <c r="M6" s="66"/>
      <c r="N6" s="66"/>
      <c r="O6" s="66"/>
    </row>
    <row r="7" spans="1:15" s="4" customFormat="1" ht="12.75">
      <c r="A7" s="54" t="s">
        <v>2</v>
      </c>
      <c r="B7" s="54"/>
      <c r="C7" s="54"/>
      <c r="D7" s="54"/>
      <c r="E7" s="54" t="s">
        <v>3</v>
      </c>
      <c r="F7" s="54"/>
      <c r="G7" s="54"/>
      <c r="H7" s="54"/>
      <c r="I7" s="54"/>
      <c r="J7" s="54"/>
      <c r="K7" s="55"/>
      <c r="L7" s="54"/>
      <c r="M7" s="54"/>
      <c r="N7" s="54"/>
      <c r="O7" s="54"/>
    </row>
    <row r="8" spans="1:15" s="4" customFormat="1" ht="12.75">
      <c r="A8" s="54" t="s">
        <v>4</v>
      </c>
      <c r="B8" s="54"/>
      <c r="C8" s="54"/>
      <c r="D8" s="54"/>
      <c r="E8" s="54">
        <v>84957926433</v>
      </c>
      <c r="F8" s="54"/>
      <c r="G8" s="54"/>
      <c r="H8" s="54"/>
      <c r="I8" s="54"/>
      <c r="J8" s="54"/>
      <c r="K8" s="55"/>
      <c r="L8" s="54"/>
      <c r="M8" s="54"/>
      <c r="N8" s="54"/>
      <c r="O8" s="54"/>
    </row>
    <row r="9" spans="1:15" s="4" customFormat="1" ht="12.75">
      <c r="A9" s="54" t="s">
        <v>5</v>
      </c>
      <c r="B9" s="54"/>
      <c r="C9" s="54"/>
      <c r="D9" s="54"/>
      <c r="E9" s="54" t="s">
        <v>6</v>
      </c>
      <c r="F9" s="54"/>
      <c r="G9" s="54"/>
      <c r="H9" s="54"/>
      <c r="I9" s="54"/>
      <c r="J9" s="54"/>
      <c r="K9" s="55"/>
      <c r="L9" s="54"/>
      <c r="M9" s="54"/>
      <c r="N9" s="54"/>
      <c r="O9" s="54"/>
    </row>
    <row r="10" spans="1:15" s="4" customFormat="1" ht="12.75">
      <c r="A10" s="54" t="s">
        <v>7</v>
      </c>
      <c r="B10" s="54"/>
      <c r="C10" s="54"/>
      <c r="D10" s="54"/>
      <c r="E10" s="54">
        <v>7714426397</v>
      </c>
      <c r="F10" s="54"/>
      <c r="G10" s="54"/>
      <c r="H10" s="54"/>
      <c r="I10" s="54"/>
      <c r="J10" s="54"/>
      <c r="K10" s="55"/>
      <c r="L10" s="54"/>
      <c r="M10" s="54"/>
      <c r="N10" s="54"/>
      <c r="O10" s="54"/>
    </row>
    <row r="11" spans="1:15" s="4" customFormat="1" ht="12.75">
      <c r="A11" s="54" t="s">
        <v>8</v>
      </c>
      <c r="B11" s="54"/>
      <c r="C11" s="54"/>
      <c r="D11" s="54"/>
      <c r="E11" s="54">
        <v>771501001</v>
      </c>
      <c r="F11" s="54"/>
      <c r="G11" s="54"/>
      <c r="H11" s="54"/>
      <c r="I11" s="54"/>
      <c r="J11" s="54"/>
      <c r="K11" s="55"/>
      <c r="L11" s="54"/>
      <c r="M11" s="54"/>
      <c r="N11" s="54"/>
      <c r="O11" s="54"/>
    </row>
    <row r="12" spans="1:15" s="4" customFormat="1" ht="12.75">
      <c r="A12" s="56" t="s">
        <v>9</v>
      </c>
      <c r="B12" s="56"/>
      <c r="C12" s="56"/>
      <c r="D12" s="56"/>
      <c r="E12" s="56">
        <v>45277598000</v>
      </c>
      <c r="F12" s="56"/>
      <c r="G12" s="56"/>
      <c r="H12" s="56"/>
      <c r="I12" s="56"/>
      <c r="J12" s="56"/>
      <c r="K12" s="57"/>
      <c r="L12" s="56"/>
      <c r="M12" s="56"/>
      <c r="N12" s="56"/>
      <c r="O12" s="56"/>
    </row>
    <row r="13" spans="1:16" s="4" customFormat="1" ht="12.75">
      <c r="A13" s="62" t="s">
        <v>10</v>
      </c>
      <c r="B13" s="62" t="s">
        <v>11</v>
      </c>
      <c r="C13" s="62" t="s">
        <v>12</v>
      </c>
      <c r="D13" s="58" t="s">
        <v>13</v>
      </c>
      <c r="E13" s="58"/>
      <c r="F13" s="58"/>
      <c r="G13" s="58"/>
      <c r="H13" s="58"/>
      <c r="I13" s="58"/>
      <c r="J13" s="58"/>
      <c r="K13" s="61"/>
      <c r="L13" s="58"/>
      <c r="M13" s="58"/>
      <c r="N13" s="59" t="s">
        <v>14</v>
      </c>
      <c r="O13" s="59" t="s">
        <v>15</v>
      </c>
      <c r="P13" s="58" t="s">
        <v>16</v>
      </c>
    </row>
    <row r="14" spans="1:16" s="4" customFormat="1" ht="22.5" customHeight="1">
      <c r="A14" s="62"/>
      <c r="B14" s="62"/>
      <c r="C14" s="62"/>
      <c r="D14" s="59" t="s">
        <v>17</v>
      </c>
      <c r="E14" s="59" t="s">
        <v>18</v>
      </c>
      <c r="F14" s="59" t="s">
        <v>19</v>
      </c>
      <c r="G14" s="59"/>
      <c r="H14" s="59" t="s">
        <v>20</v>
      </c>
      <c r="I14" s="59" t="s">
        <v>21</v>
      </c>
      <c r="J14" s="59"/>
      <c r="K14" s="60" t="s">
        <v>22</v>
      </c>
      <c r="L14" s="59" t="s">
        <v>23</v>
      </c>
      <c r="M14" s="59"/>
      <c r="N14" s="59"/>
      <c r="O14" s="59"/>
      <c r="P14" s="58"/>
    </row>
    <row r="15" spans="1:16" s="4" customFormat="1" ht="66.75" customHeight="1">
      <c r="A15" s="62"/>
      <c r="B15" s="62"/>
      <c r="C15" s="62"/>
      <c r="D15" s="59"/>
      <c r="E15" s="59"/>
      <c r="F15" s="5" t="s">
        <v>24</v>
      </c>
      <c r="G15" s="5" t="s">
        <v>25</v>
      </c>
      <c r="H15" s="59"/>
      <c r="I15" s="5" t="s">
        <v>26</v>
      </c>
      <c r="J15" s="5" t="s">
        <v>25</v>
      </c>
      <c r="K15" s="60"/>
      <c r="L15" s="7" t="s">
        <v>27</v>
      </c>
      <c r="M15" s="7" t="s">
        <v>28</v>
      </c>
      <c r="N15" s="59"/>
      <c r="O15" s="7" t="s">
        <v>29</v>
      </c>
      <c r="P15" s="58"/>
    </row>
    <row r="16" spans="1:16" s="4" customFormat="1" ht="12.7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5">
        <v>11</v>
      </c>
      <c r="L16" s="8">
        <v>12</v>
      </c>
      <c r="M16" s="8">
        <v>13</v>
      </c>
      <c r="N16" s="7">
        <v>14</v>
      </c>
      <c r="O16" s="8">
        <v>15</v>
      </c>
      <c r="P16" s="8">
        <v>16</v>
      </c>
    </row>
    <row r="17" spans="1:16" s="4" customFormat="1" ht="63.75">
      <c r="A17" s="9">
        <v>1</v>
      </c>
      <c r="B17" s="14" t="s">
        <v>30</v>
      </c>
      <c r="C17" s="14" t="s">
        <v>30</v>
      </c>
      <c r="D17" s="14" t="s">
        <v>31</v>
      </c>
      <c r="E17" s="7" t="s">
        <v>32</v>
      </c>
      <c r="F17" s="9" t="s">
        <v>33</v>
      </c>
      <c r="G17" s="9" t="s">
        <v>34</v>
      </c>
      <c r="H17" s="7" t="s">
        <v>35</v>
      </c>
      <c r="I17" s="7">
        <v>45000000000</v>
      </c>
      <c r="J17" s="7" t="s">
        <v>36</v>
      </c>
      <c r="K17" s="17">
        <v>68730124</v>
      </c>
      <c r="L17" s="12" t="s">
        <v>37</v>
      </c>
      <c r="M17" s="12" t="s">
        <v>38</v>
      </c>
      <c r="N17" s="9" t="s">
        <v>39</v>
      </c>
      <c r="O17" s="9" t="s">
        <v>40</v>
      </c>
      <c r="P17" s="6" t="s">
        <v>41</v>
      </c>
    </row>
    <row r="18" spans="1:16" s="4" customFormat="1" ht="63.75">
      <c r="A18" s="9">
        <v>2</v>
      </c>
      <c r="B18" s="14" t="s">
        <v>30</v>
      </c>
      <c r="C18" s="14" t="s">
        <v>30</v>
      </c>
      <c r="D18" s="14" t="s">
        <v>42</v>
      </c>
      <c r="E18" s="7" t="s">
        <v>32</v>
      </c>
      <c r="F18" s="9" t="s">
        <v>33</v>
      </c>
      <c r="G18" s="9" t="s">
        <v>34</v>
      </c>
      <c r="H18" s="7" t="s">
        <v>35</v>
      </c>
      <c r="I18" s="7">
        <v>45000000000</v>
      </c>
      <c r="J18" s="7" t="s">
        <v>36</v>
      </c>
      <c r="K18" s="17">
        <v>63911544</v>
      </c>
      <c r="L18" s="12" t="s">
        <v>37</v>
      </c>
      <c r="M18" s="12" t="s">
        <v>38</v>
      </c>
      <c r="N18" s="7" t="s">
        <v>39</v>
      </c>
      <c r="O18" s="9" t="s">
        <v>40</v>
      </c>
      <c r="P18" s="6" t="s">
        <v>41</v>
      </c>
    </row>
    <row r="19" spans="1:16" s="4" customFormat="1" ht="63.75">
      <c r="A19" s="9">
        <v>3</v>
      </c>
      <c r="B19" s="14" t="s">
        <v>43</v>
      </c>
      <c r="C19" s="14" t="s">
        <v>43</v>
      </c>
      <c r="D19" s="14" t="s">
        <v>44</v>
      </c>
      <c r="E19" s="7" t="s">
        <v>32</v>
      </c>
      <c r="F19" s="9" t="s">
        <v>33</v>
      </c>
      <c r="G19" s="9" t="s">
        <v>34</v>
      </c>
      <c r="H19" s="6" t="s">
        <v>35</v>
      </c>
      <c r="I19" s="7">
        <v>45000000000</v>
      </c>
      <c r="J19" s="7" t="s">
        <v>36</v>
      </c>
      <c r="K19" s="17">
        <v>300000</v>
      </c>
      <c r="L19" s="12" t="s">
        <v>45</v>
      </c>
      <c r="M19" s="12" t="s">
        <v>46</v>
      </c>
      <c r="N19" s="7" t="s">
        <v>39</v>
      </c>
      <c r="O19" s="9" t="s">
        <v>40</v>
      </c>
      <c r="P19" s="6" t="s">
        <v>41</v>
      </c>
    </row>
    <row r="20" spans="1:16" ht="51">
      <c r="A20" s="9">
        <v>4</v>
      </c>
      <c r="B20" s="6" t="s">
        <v>43</v>
      </c>
      <c r="C20" s="6" t="s">
        <v>43</v>
      </c>
      <c r="D20" s="14" t="s">
        <v>47</v>
      </c>
      <c r="E20" s="7" t="s">
        <v>32</v>
      </c>
      <c r="F20" s="9" t="s">
        <v>33</v>
      </c>
      <c r="G20" s="9" t="s">
        <v>34</v>
      </c>
      <c r="H20" s="7" t="s">
        <v>35</v>
      </c>
      <c r="I20" s="7">
        <v>45000000000</v>
      </c>
      <c r="J20" s="7" t="s">
        <v>36</v>
      </c>
      <c r="K20" s="17">
        <v>3849309.2</v>
      </c>
      <c r="L20" s="12" t="s">
        <v>48</v>
      </c>
      <c r="M20" s="12" t="s">
        <v>49</v>
      </c>
      <c r="N20" s="7" t="s">
        <v>50</v>
      </c>
      <c r="O20" s="9" t="s">
        <v>40</v>
      </c>
      <c r="P20" s="6" t="s">
        <v>41</v>
      </c>
    </row>
    <row r="21" spans="1:16" s="4" customFormat="1" ht="63.75">
      <c r="A21" s="9">
        <v>5</v>
      </c>
      <c r="B21" s="14" t="s">
        <v>51</v>
      </c>
      <c r="C21" s="14" t="s">
        <v>51</v>
      </c>
      <c r="D21" s="14" t="s">
        <v>52</v>
      </c>
      <c r="E21" s="7" t="s">
        <v>32</v>
      </c>
      <c r="F21" s="9" t="s">
        <v>33</v>
      </c>
      <c r="G21" s="9" t="s">
        <v>34</v>
      </c>
      <c r="H21" s="6" t="s">
        <v>35</v>
      </c>
      <c r="I21" s="7">
        <v>45000000000</v>
      </c>
      <c r="J21" s="7" t="s">
        <v>53</v>
      </c>
      <c r="K21" s="17">
        <v>150000</v>
      </c>
      <c r="L21" s="13" t="s">
        <v>54</v>
      </c>
      <c r="M21" s="13" t="s">
        <v>49</v>
      </c>
      <c r="N21" s="7" t="s">
        <v>39</v>
      </c>
      <c r="O21" s="9" t="s">
        <v>40</v>
      </c>
      <c r="P21" s="6" t="s">
        <v>41</v>
      </c>
    </row>
    <row r="22" spans="1:16" s="4" customFormat="1" ht="63.75">
      <c r="A22" s="9">
        <v>6</v>
      </c>
      <c r="B22" s="14" t="s">
        <v>55</v>
      </c>
      <c r="C22" s="14" t="s">
        <v>55</v>
      </c>
      <c r="D22" s="14" t="s">
        <v>56</v>
      </c>
      <c r="E22" s="7" t="s">
        <v>32</v>
      </c>
      <c r="F22" s="9" t="s">
        <v>33</v>
      </c>
      <c r="G22" s="9" t="s">
        <v>34</v>
      </c>
      <c r="H22" s="6" t="s">
        <v>35</v>
      </c>
      <c r="I22" s="7">
        <v>45000000000</v>
      </c>
      <c r="J22" s="7" t="s">
        <v>53</v>
      </c>
      <c r="K22" s="17">
        <v>770000</v>
      </c>
      <c r="L22" s="12" t="s">
        <v>57</v>
      </c>
      <c r="M22" s="12" t="s">
        <v>58</v>
      </c>
      <c r="N22" s="7" t="s">
        <v>39</v>
      </c>
      <c r="O22" s="9" t="s">
        <v>40</v>
      </c>
      <c r="P22" s="6" t="s">
        <v>41</v>
      </c>
    </row>
    <row r="23" spans="1:16" s="4" customFormat="1" ht="63.75">
      <c r="A23" s="9">
        <v>7</v>
      </c>
      <c r="B23" s="14" t="s">
        <v>55</v>
      </c>
      <c r="C23" s="14" t="s">
        <v>55</v>
      </c>
      <c r="D23" s="14" t="s">
        <v>59</v>
      </c>
      <c r="E23" s="7" t="s">
        <v>32</v>
      </c>
      <c r="F23" s="9" t="s">
        <v>33</v>
      </c>
      <c r="G23" s="9" t="s">
        <v>34</v>
      </c>
      <c r="H23" s="7" t="s">
        <v>35</v>
      </c>
      <c r="I23" s="7">
        <v>45000000000</v>
      </c>
      <c r="J23" s="7" t="s">
        <v>53</v>
      </c>
      <c r="K23" s="17">
        <v>735900</v>
      </c>
      <c r="L23" s="12" t="s">
        <v>54</v>
      </c>
      <c r="M23" s="12" t="s">
        <v>60</v>
      </c>
      <c r="N23" s="7" t="s">
        <v>39</v>
      </c>
      <c r="O23" s="9" t="s">
        <v>40</v>
      </c>
      <c r="P23" s="6" t="s">
        <v>41</v>
      </c>
    </row>
    <row r="24" spans="1:16" ht="63.75">
      <c r="A24" s="9">
        <v>8</v>
      </c>
      <c r="B24" s="6" t="s">
        <v>61</v>
      </c>
      <c r="C24" s="6" t="s">
        <v>61</v>
      </c>
      <c r="D24" s="7" t="s">
        <v>62</v>
      </c>
      <c r="E24" s="7" t="s">
        <v>32</v>
      </c>
      <c r="F24" s="9" t="s">
        <v>33</v>
      </c>
      <c r="G24" s="9" t="s">
        <v>34</v>
      </c>
      <c r="H24" s="6" t="s">
        <v>35</v>
      </c>
      <c r="I24" s="7">
        <v>45000000000</v>
      </c>
      <c r="J24" s="7" t="s">
        <v>53</v>
      </c>
      <c r="K24" s="17">
        <v>360000</v>
      </c>
      <c r="L24" s="20" t="s">
        <v>54</v>
      </c>
      <c r="M24" s="20" t="s">
        <v>49</v>
      </c>
      <c r="N24" s="7" t="s">
        <v>39</v>
      </c>
      <c r="O24" s="6" t="s">
        <v>40</v>
      </c>
      <c r="P24" s="6" t="s">
        <v>41</v>
      </c>
    </row>
    <row r="25" spans="1:16" s="18" customFormat="1" ht="25.5">
      <c r="A25" s="9">
        <v>9</v>
      </c>
      <c r="B25" s="19" t="s">
        <v>63</v>
      </c>
      <c r="C25" s="19" t="s">
        <v>63</v>
      </c>
      <c r="D25" s="7" t="s">
        <v>64</v>
      </c>
      <c r="E25" s="6" t="s">
        <v>65</v>
      </c>
      <c r="F25" s="9" t="s">
        <v>66</v>
      </c>
      <c r="G25" s="9" t="s">
        <v>67</v>
      </c>
      <c r="H25" s="6" t="s">
        <v>68</v>
      </c>
      <c r="I25" s="7">
        <v>45000000000</v>
      </c>
      <c r="J25" s="7" t="s">
        <v>53</v>
      </c>
      <c r="K25" s="17">
        <v>728603.17</v>
      </c>
      <c r="L25" s="20" t="s">
        <v>54</v>
      </c>
      <c r="M25" s="20" t="s">
        <v>49</v>
      </c>
      <c r="N25" s="7" t="s">
        <v>69</v>
      </c>
      <c r="O25" s="21" t="s">
        <v>70</v>
      </c>
      <c r="P25" s="6" t="s">
        <v>41</v>
      </c>
    </row>
    <row r="26" spans="1:16" s="4" customFormat="1" ht="63.75">
      <c r="A26" s="9">
        <v>10</v>
      </c>
      <c r="B26" s="14" t="s">
        <v>55</v>
      </c>
      <c r="C26" s="14" t="s">
        <v>55</v>
      </c>
      <c r="D26" s="14" t="s">
        <v>71</v>
      </c>
      <c r="E26" s="7" t="s">
        <v>32</v>
      </c>
      <c r="F26" s="9" t="s">
        <v>33</v>
      </c>
      <c r="G26" s="9" t="s">
        <v>34</v>
      </c>
      <c r="H26" s="7" t="s">
        <v>35</v>
      </c>
      <c r="I26" s="7">
        <v>45000000000</v>
      </c>
      <c r="J26" s="7" t="s">
        <v>53</v>
      </c>
      <c r="K26" s="17">
        <v>203500</v>
      </c>
      <c r="L26" s="12" t="s">
        <v>72</v>
      </c>
      <c r="M26" s="12" t="s">
        <v>49</v>
      </c>
      <c r="N26" s="7" t="s">
        <v>39</v>
      </c>
      <c r="O26" s="9" t="s">
        <v>40</v>
      </c>
      <c r="P26" s="6" t="s">
        <v>41</v>
      </c>
    </row>
    <row r="27" spans="1:16" s="4" customFormat="1" ht="38.25">
      <c r="A27" s="9">
        <v>11</v>
      </c>
      <c r="B27" s="41" t="s">
        <v>124</v>
      </c>
      <c r="C27" s="41" t="s">
        <v>124</v>
      </c>
      <c r="D27" s="41" t="s">
        <v>125</v>
      </c>
      <c r="E27" s="27" t="s">
        <v>65</v>
      </c>
      <c r="F27" s="9" t="s">
        <v>33</v>
      </c>
      <c r="G27" s="9" t="s">
        <v>34</v>
      </c>
      <c r="H27" s="7" t="s">
        <v>35</v>
      </c>
      <c r="I27" s="7">
        <v>45000000000</v>
      </c>
      <c r="J27" s="7" t="s">
        <v>53</v>
      </c>
      <c r="K27" s="17">
        <v>120000</v>
      </c>
      <c r="L27" s="41" t="s">
        <v>80</v>
      </c>
      <c r="M27" s="41" t="s">
        <v>91</v>
      </c>
      <c r="N27" s="41" t="s">
        <v>127</v>
      </c>
      <c r="O27" s="9" t="s">
        <v>70</v>
      </c>
      <c r="P27" s="41" t="s">
        <v>128</v>
      </c>
    </row>
    <row r="28" spans="1:16" ht="51">
      <c r="A28" s="9">
        <v>12</v>
      </c>
      <c r="B28" s="14" t="s">
        <v>76</v>
      </c>
      <c r="C28" s="14" t="s">
        <v>76</v>
      </c>
      <c r="D28" s="25" t="s">
        <v>77</v>
      </c>
      <c r="E28" s="27" t="s">
        <v>65</v>
      </c>
      <c r="F28" s="26" t="s">
        <v>33</v>
      </c>
      <c r="G28" s="26" t="s">
        <v>34</v>
      </c>
      <c r="H28" s="27" t="s">
        <v>35</v>
      </c>
      <c r="I28" s="27">
        <v>45000000000</v>
      </c>
      <c r="J28" s="27" t="s">
        <v>53</v>
      </c>
      <c r="K28" s="28">
        <v>280000</v>
      </c>
      <c r="L28" s="29" t="s">
        <v>73</v>
      </c>
      <c r="M28" s="29" t="s">
        <v>78</v>
      </c>
      <c r="N28" s="27" t="s">
        <v>79</v>
      </c>
      <c r="O28" s="9" t="s">
        <v>70</v>
      </c>
      <c r="P28" s="6" t="s">
        <v>41</v>
      </c>
    </row>
    <row r="29" spans="1:16" ht="63.75">
      <c r="A29" s="9">
        <v>13</v>
      </c>
      <c r="B29" s="41" t="s">
        <v>129</v>
      </c>
      <c r="C29" s="41" t="s">
        <v>129</v>
      </c>
      <c r="D29" s="41" t="s">
        <v>130</v>
      </c>
      <c r="E29" s="27" t="s">
        <v>65</v>
      </c>
      <c r="F29" s="26" t="s">
        <v>33</v>
      </c>
      <c r="G29" s="26" t="s">
        <v>34</v>
      </c>
      <c r="H29" s="27" t="s">
        <v>35</v>
      </c>
      <c r="I29" s="27">
        <v>45000000000</v>
      </c>
      <c r="J29" s="27" t="s">
        <v>53</v>
      </c>
      <c r="K29" s="41" t="s">
        <v>131</v>
      </c>
      <c r="L29" s="41" t="s">
        <v>80</v>
      </c>
      <c r="M29" s="41" t="s">
        <v>132</v>
      </c>
      <c r="N29" s="41" t="s">
        <v>133</v>
      </c>
      <c r="O29" s="9" t="s">
        <v>70</v>
      </c>
      <c r="P29" s="41" t="s">
        <v>128</v>
      </c>
    </row>
    <row r="30" spans="1:16" ht="63.75">
      <c r="A30" s="9">
        <v>14</v>
      </c>
      <c r="B30" s="14" t="s">
        <v>43</v>
      </c>
      <c r="C30" s="14" t="s">
        <v>43</v>
      </c>
      <c r="D30" s="25" t="s">
        <v>47</v>
      </c>
      <c r="E30" s="27" t="s">
        <v>32</v>
      </c>
      <c r="F30" s="26" t="s">
        <v>33</v>
      </c>
      <c r="G30" s="26" t="s">
        <v>34</v>
      </c>
      <c r="H30" s="24" t="s">
        <v>35</v>
      </c>
      <c r="I30" s="27">
        <v>45000000000</v>
      </c>
      <c r="J30" s="27" t="s">
        <v>36</v>
      </c>
      <c r="K30" s="28">
        <v>3849309.12</v>
      </c>
      <c r="L30" s="29" t="s">
        <v>73</v>
      </c>
      <c r="M30" s="29" t="s">
        <v>81</v>
      </c>
      <c r="N30" s="27" t="s">
        <v>39</v>
      </c>
      <c r="O30" s="9" t="s">
        <v>40</v>
      </c>
      <c r="P30" s="6" t="s">
        <v>41</v>
      </c>
    </row>
    <row r="31" spans="1:16" s="4" customFormat="1" ht="25.5">
      <c r="A31" s="9">
        <v>15</v>
      </c>
      <c r="B31" s="14" t="s">
        <v>82</v>
      </c>
      <c r="C31" s="14" t="s">
        <v>82</v>
      </c>
      <c r="D31" s="25" t="s">
        <v>103</v>
      </c>
      <c r="E31" s="27" t="s">
        <v>65</v>
      </c>
      <c r="F31" s="26" t="s">
        <v>33</v>
      </c>
      <c r="G31" s="26" t="s">
        <v>34</v>
      </c>
      <c r="H31" s="27">
        <v>1</v>
      </c>
      <c r="I31" s="27">
        <v>45000000000</v>
      </c>
      <c r="J31" s="27" t="s">
        <v>53</v>
      </c>
      <c r="K31" s="42">
        <v>225000</v>
      </c>
      <c r="L31" s="43">
        <v>44105</v>
      </c>
      <c r="M31" s="43">
        <v>44166</v>
      </c>
      <c r="N31" s="27" t="s">
        <v>75</v>
      </c>
      <c r="O31" s="9" t="s">
        <v>70</v>
      </c>
      <c r="P31" s="6" t="s">
        <v>41</v>
      </c>
    </row>
    <row r="32" spans="1:16" ht="63.75">
      <c r="A32" s="9">
        <v>16</v>
      </c>
      <c r="B32" s="14" t="s">
        <v>83</v>
      </c>
      <c r="C32" s="14" t="s">
        <v>83</v>
      </c>
      <c r="D32" s="25" t="s">
        <v>84</v>
      </c>
      <c r="E32" s="27" t="s">
        <v>32</v>
      </c>
      <c r="F32" s="26">
        <v>112</v>
      </c>
      <c r="G32" s="26" t="s">
        <v>85</v>
      </c>
      <c r="H32" s="27">
        <v>6250</v>
      </c>
      <c r="I32" s="27">
        <v>45000000000</v>
      </c>
      <c r="J32" s="27" t="s">
        <v>53</v>
      </c>
      <c r="K32" s="28">
        <v>300000</v>
      </c>
      <c r="L32" s="30" t="s">
        <v>73</v>
      </c>
      <c r="M32" s="30" t="s">
        <v>74</v>
      </c>
      <c r="N32" s="27" t="s">
        <v>39</v>
      </c>
      <c r="O32" s="9" t="s">
        <v>70</v>
      </c>
      <c r="P32" s="6" t="s">
        <v>41</v>
      </c>
    </row>
    <row r="33" spans="1:16" ht="38.25">
      <c r="A33" s="9">
        <v>17</v>
      </c>
      <c r="B33" s="41" t="s">
        <v>129</v>
      </c>
      <c r="C33" s="41" t="s">
        <v>129</v>
      </c>
      <c r="D33" s="41" t="s">
        <v>134</v>
      </c>
      <c r="E33" s="27" t="s">
        <v>65</v>
      </c>
      <c r="F33" s="26" t="s">
        <v>33</v>
      </c>
      <c r="G33" s="26" t="s">
        <v>85</v>
      </c>
      <c r="H33" s="27">
        <v>6250</v>
      </c>
      <c r="I33" s="27">
        <v>45000000000</v>
      </c>
      <c r="J33" s="27" t="s">
        <v>53</v>
      </c>
      <c r="K33" s="44">
        <v>250000</v>
      </c>
      <c r="L33" s="41" t="s">
        <v>80</v>
      </c>
      <c r="M33" s="41" t="s">
        <v>132</v>
      </c>
      <c r="N33" s="41" t="s">
        <v>126</v>
      </c>
      <c r="O33" s="41" t="s">
        <v>70</v>
      </c>
      <c r="P33" s="41" t="s">
        <v>128</v>
      </c>
    </row>
    <row r="34" spans="1:16" ht="38.25">
      <c r="A34" s="9">
        <v>18</v>
      </c>
      <c r="B34" s="14" t="s">
        <v>82</v>
      </c>
      <c r="C34" s="14" t="s">
        <v>82</v>
      </c>
      <c r="D34" s="25" t="s">
        <v>101</v>
      </c>
      <c r="E34" s="27" t="s">
        <v>65</v>
      </c>
      <c r="F34" s="26" t="s">
        <v>66</v>
      </c>
      <c r="G34" s="26" t="s">
        <v>67</v>
      </c>
      <c r="H34" s="27">
        <v>1</v>
      </c>
      <c r="I34" s="27">
        <v>45000000000</v>
      </c>
      <c r="J34" s="27" t="s">
        <v>53</v>
      </c>
      <c r="K34" s="28">
        <v>600000</v>
      </c>
      <c r="L34" s="29" t="s">
        <v>95</v>
      </c>
      <c r="M34" s="29" t="s">
        <v>46</v>
      </c>
      <c r="N34" s="27" t="s">
        <v>79</v>
      </c>
      <c r="O34" s="9" t="s">
        <v>70</v>
      </c>
      <c r="P34" s="6" t="s">
        <v>41</v>
      </c>
    </row>
    <row r="35" spans="1:16" ht="63.75">
      <c r="A35" s="9">
        <v>19</v>
      </c>
      <c r="B35" s="6" t="s">
        <v>86</v>
      </c>
      <c r="C35" s="6" t="s">
        <v>86</v>
      </c>
      <c r="D35" s="25" t="s">
        <v>87</v>
      </c>
      <c r="E35" s="27" t="s">
        <v>32</v>
      </c>
      <c r="F35" s="26" t="s">
        <v>66</v>
      </c>
      <c r="G35" s="26" t="s">
        <v>67</v>
      </c>
      <c r="H35" s="27" t="s">
        <v>35</v>
      </c>
      <c r="I35" s="27">
        <v>45000000000</v>
      </c>
      <c r="J35" s="27" t="s">
        <v>53</v>
      </c>
      <c r="K35" s="28">
        <v>190000</v>
      </c>
      <c r="L35" s="29" t="s">
        <v>88</v>
      </c>
      <c r="M35" s="29" t="s">
        <v>89</v>
      </c>
      <c r="N35" s="27" t="s">
        <v>39</v>
      </c>
      <c r="O35" s="9" t="s">
        <v>40</v>
      </c>
      <c r="P35" s="6" t="s">
        <v>41</v>
      </c>
    </row>
    <row r="36" spans="1:16" ht="63.75">
      <c r="A36" s="9">
        <v>20</v>
      </c>
      <c r="B36" s="6" t="s">
        <v>86</v>
      </c>
      <c r="C36" s="6" t="s">
        <v>86</v>
      </c>
      <c r="D36" s="25" t="s">
        <v>90</v>
      </c>
      <c r="E36" s="27" t="s">
        <v>32</v>
      </c>
      <c r="F36" s="26" t="s">
        <v>66</v>
      </c>
      <c r="G36" s="26" t="s">
        <v>67</v>
      </c>
      <c r="H36" s="27" t="s">
        <v>35</v>
      </c>
      <c r="I36" s="27">
        <v>45000000000</v>
      </c>
      <c r="J36" s="27" t="s">
        <v>53</v>
      </c>
      <c r="K36" s="28">
        <v>130000</v>
      </c>
      <c r="L36" s="29" t="s">
        <v>88</v>
      </c>
      <c r="M36" s="29" t="s">
        <v>89</v>
      </c>
      <c r="N36" s="27" t="s">
        <v>39</v>
      </c>
      <c r="O36" s="9" t="s">
        <v>40</v>
      </c>
      <c r="P36" s="6" t="s">
        <v>41</v>
      </c>
    </row>
    <row r="37" spans="1:16" s="4" customFormat="1" ht="63.75">
      <c r="A37" s="9">
        <v>21</v>
      </c>
      <c r="B37" s="6" t="s">
        <v>43</v>
      </c>
      <c r="C37" s="6" t="s">
        <v>43</v>
      </c>
      <c r="D37" s="25" t="s">
        <v>44</v>
      </c>
      <c r="E37" s="27" t="s">
        <v>32</v>
      </c>
      <c r="F37" s="26" t="s">
        <v>33</v>
      </c>
      <c r="G37" s="26" t="s">
        <v>34</v>
      </c>
      <c r="H37" s="24" t="s">
        <v>35</v>
      </c>
      <c r="I37" s="27">
        <v>45000000000</v>
      </c>
      <c r="J37" s="27" t="s">
        <v>36</v>
      </c>
      <c r="K37" s="28">
        <v>3000000</v>
      </c>
      <c r="L37" s="29" t="s">
        <v>73</v>
      </c>
      <c r="M37" s="29" t="s">
        <v>91</v>
      </c>
      <c r="N37" s="27" t="s">
        <v>39</v>
      </c>
      <c r="O37" s="9" t="s">
        <v>40</v>
      </c>
      <c r="P37" s="6" t="s">
        <v>41</v>
      </c>
    </row>
    <row r="38" spans="1:16" ht="63.75">
      <c r="A38" s="9">
        <v>22</v>
      </c>
      <c r="B38" s="14" t="s">
        <v>92</v>
      </c>
      <c r="C38" s="14" t="s">
        <v>92</v>
      </c>
      <c r="D38" s="25" t="s">
        <v>135</v>
      </c>
      <c r="E38" s="27" t="s">
        <v>32</v>
      </c>
      <c r="F38" s="26">
        <v>876</v>
      </c>
      <c r="G38" s="26" t="s">
        <v>34</v>
      </c>
      <c r="H38" s="24">
        <v>1</v>
      </c>
      <c r="I38" s="27">
        <v>45000000000</v>
      </c>
      <c r="J38" s="27" t="s">
        <v>53</v>
      </c>
      <c r="K38" s="28">
        <v>123400</v>
      </c>
      <c r="L38" s="30" t="s">
        <v>73</v>
      </c>
      <c r="M38" s="30" t="s">
        <v>78</v>
      </c>
      <c r="N38" s="27" t="s">
        <v>39</v>
      </c>
      <c r="O38" s="9" t="s">
        <v>40</v>
      </c>
      <c r="P38" s="6" t="s">
        <v>41</v>
      </c>
    </row>
    <row r="39" spans="1:16" s="4" customFormat="1" ht="63.75">
      <c r="A39" s="9">
        <v>23</v>
      </c>
      <c r="B39" s="14" t="s">
        <v>55</v>
      </c>
      <c r="C39" s="14" t="s">
        <v>55</v>
      </c>
      <c r="D39" s="25" t="s">
        <v>93</v>
      </c>
      <c r="E39" s="27" t="s">
        <v>32</v>
      </c>
      <c r="F39" s="26" t="s">
        <v>33</v>
      </c>
      <c r="G39" s="26" t="s">
        <v>34</v>
      </c>
      <c r="H39" s="27" t="s">
        <v>35</v>
      </c>
      <c r="I39" s="27">
        <v>45000000000</v>
      </c>
      <c r="J39" s="27" t="s">
        <v>53</v>
      </c>
      <c r="K39" s="28">
        <v>269500</v>
      </c>
      <c r="L39" s="29" t="s">
        <v>73</v>
      </c>
      <c r="M39" s="29" t="s">
        <v>78</v>
      </c>
      <c r="N39" s="27" t="s">
        <v>39</v>
      </c>
      <c r="O39" s="9" t="s">
        <v>40</v>
      </c>
      <c r="P39" s="6" t="s">
        <v>41</v>
      </c>
    </row>
    <row r="40" spans="1:16" s="4" customFormat="1" ht="63.75">
      <c r="A40" s="9">
        <v>24</v>
      </c>
      <c r="B40" s="14" t="s">
        <v>43</v>
      </c>
      <c r="C40" s="14" t="s">
        <v>43</v>
      </c>
      <c r="D40" s="25" t="s">
        <v>94</v>
      </c>
      <c r="E40" s="27" t="s">
        <v>32</v>
      </c>
      <c r="F40" s="26" t="s">
        <v>33</v>
      </c>
      <c r="G40" s="26" t="s">
        <v>34</v>
      </c>
      <c r="H40" s="24" t="s">
        <v>35</v>
      </c>
      <c r="I40" s="27">
        <v>45000000000</v>
      </c>
      <c r="J40" s="27" t="s">
        <v>36</v>
      </c>
      <c r="K40" s="28">
        <v>198000</v>
      </c>
      <c r="L40" s="29" t="s">
        <v>49</v>
      </c>
      <c r="M40" s="29" t="s">
        <v>95</v>
      </c>
      <c r="N40" s="27" t="s">
        <v>39</v>
      </c>
      <c r="O40" s="9" t="s">
        <v>40</v>
      </c>
      <c r="P40" s="6" t="s">
        <v>41</v>
      </c>
    </row>
    <row r="41" spans="1:16" s="4" customFormat="1" ht="63.75">
      <c r="A41" s="9">
        <v>25</v>
      </c>
      <c r="B41" s="14" t="s">
        <v>43</v>
      </c>
      <c r="C41" s="14" t="s">
        <v>43</v>
      </c>
      <c r="D41" s="25" t="s">
        <v>96</v>
      </c>
      <c r="E41" s="27" t="s">
        <v>32</v>
      </c>
      <c r="F41" s="26" t="s">
        <v>33</v>
      </c>
      <c r="G41" s="26" t="s">
        <v>34</v>
      </c>
      <c r="H41" s="24" t="s">
        <v>35</v>
      </c>
      <c r="I41" s="27">
        <v>45000000000</v>
      </c>
      <c r="J41" s="27" t="s">
        <v>36</v>
      </c>
      <c r="K41" s="28">
        <v>220000</v>
      </c>
      <c r="L41" s="29" t="s">
        <v>49</v>
      </c>
      <c r="M41" s="29" t="s">
        <v>95</v>
      </c>
      <c r="N41" s="27" t="s">
        <v>39</v>
      </c>
      <c r="O41" s="9" t="s">
        <v>40</v>
      </c>
      <c r="P41" s="6" t="s">
        <v>41</v>
      </c>
    </row>
    <row r="42" spans="1:16" s="4" customFormat="1" ht="63.75">
      <c r="A42" s="9">
        <v>26</v>
      </c>
      <c r="B42" s="19" t="s">
        <v>97</v>
      </c>
      <c r="C42" s="19" t="s">
        <v>97</v>
      </c>
      <c r="D42" s="25" t="s">
        <v>98</v>
      </c>
      <c r="E42" s="27" t="s">
        <v>32</v>
      </c>
      <c r="F42" s="26" t="s">
        <v>33</v>
      </c>
      <c r="G42" s="26" t="s">
        <v>34</v>
      </c>
      <c r="H42" s="27" t="s">
        <v>35</v>
      </c>
      <c r="I42" s="27">
        <v>45000000000</v>
      </c>
      <c r="J42" s="27" t="s">
        <v>53</v>
      </c>
      <c r="K42" s="28">
        <v>204000</v>
      </c>
      <c r="L42" s="29" t="s">
        <v>73</v>
      </c>
      <c r="M42" s="29" t="s">
        <v>78</v>
      </c>
      <c r="N42" s="27" t="s">
        <v>39</v>
      </c>
      <c r="O42" s="9" t="s">
        <v>40</v>
      </c>
      <c r="P42" s="6" t="s">
        <v>41</v>
      </c>
    </row>
    <row r="43" spans="1:16" s="4" customFormat="1" ht="63.75">
      <c r="A43" s="9">
        <v>27</v>
      </c>
      <c r="B43" s="14" t="s">
        <v>43</v>
      </c>
      <c r="C43" s="14" t="s">
        <v>43</v>
      </c>
      <c r="D43" s="25" t="s">
        <v>99</v>
      </c>
      <c r="E43" s="27" t="s">
        <v>32</v>
      </c>
      <c r="F43" s="26" t="s">
        <v>33</v>
      </c>
      <c r="G43" s="26" t="s">
        <v>34</v>
      </c>
      <c r="H43" s="24" t="s">
        <v>35</v>
      </c>
      <c r="I43" s="27">
        <v>45000000000</v>
      </c>
      <c r="J43" s="27" t="s">
        <v>36</v>
      </c>
      <c r="K43" s="28">
        <v>748000</v>
      </c>
      <c r="L43" s="29" t="s">
        <v>73</v>
      </c>
      <c r="M43" s="29" t="s">
        <v>80</v>
      </c>
      <c r="N43" s="27" t="s">
        <v>39</v>
      </c>
      <c r="O43" s="9" t="s">
        <v>40</v>
      </c>
      <c r="P43" s="6" t="s">
        <v>41</v>
      </c>
    </row>
    <row r="44" spans="1:16" s="4" customFormat="1" ht="63.75">
      <c r="A44" s="9">
        <v>28</v>
      </c>
      <c r="B44" s="14" t="s">
        <v>55</v>
      </c>
      <c r="C44" s="14" t="s">
        <v>55</v>
      </c>
      <c r="D44" s="25" t="s">
        <v>100</v>
      </c>
      <c r="E44" s="27" t="s">
        <v>32</v>
      </c>
      <c r="F44" s="26" t="s">
        <v>33</v>
      </c>
      <c r="G44" s="26" t="s">
        <v>34</v>
      </c>
      <c r="H44" s="27" t="s">
        <v>35</v>
      </c>
      <c r="I44" s="27">
        <v>45000000000</v>
      </c>
      <c r="J44" s="27" t="s">
        <v>53</v>
      </c>
      <c r="K44" s="28">
        <v>592900</v>
      </c>
      <c r="L44" s="29" t="s">
        <v>73</v>
      </c>
      <c r="M44" s="29" t="s">
        <v>78</v>
      </c>
      <c r="N44" s="27" t="s">
        <v>39</v>
      </c>
      <c r="O44" s="9" t="s">
        <v>40</v>
      </c>
      <c r="P44" s="6" t="s">
        <v>41</v>
      </c>
    </row>
    <row r="45" spans="1:16" s="4" customFormat="1" ht="63.75">
      <c r="A45" s="9">
        <v>29</v>
      </c>
      <c r="B45" s="14" t="s">
        <v>55</v>
      </c>
      <c r="C45" s="14" t="s">
        <v>55</v>
      </c>
      <c r="D45" s="25" t="s">
        <v>71</v>
      </c>
      <c r="E45" s="27" t="s">
        <v>32</v>
      </c>
      <c r="F45" s="26" t="s">
        <v>33</v>
      </c>
      <c r="G45" s="26" t="s">
        <v>34</v>
      </c>
      <c r="H45" s="27" t="s">
        <v>35</v>
      </c>
      <c r="I45" s="27">
        <v>45000000000</v>
      </c>
      <c r="J45" s="27" t="s">
        <v>53</v>
      </c>
      <c r="K45" s="40">
        <v>1184986</v>
      </c>
      <c r="L45" s="29" t="s">
        <v>73</v>
      </c>
      <c r="M45" s="29" t="s">
        <v>78</v>
      </c>
      <c r="N45" s="27" t="s">
        <v>39</v>
      </c>
      <c r="O45" s="9" t="s">
        <v>40</v>
      </c>
      <c r="P45" s="6" t="s">
        <v>41</v>
      </c>
    </row>
    <row r="46" spans="1:16" s="22" customFormat="1" ht="63.75">
      <c r="A46" s="9">
        <v>30</v>
      </c>
      <c r="B46" s="45" t="s">
        <v>102</v>
      </c>
      <c r="C46" s="45" t="s">
        <v>102</v>
      </c>
      <c r="D46" s="31" t="s">
        <v>121</v>
      </c>
      <c r="E46" s="32" t="s">
        <v>32</v>
      </c>
      <c r="F46" s="26" t="s">
        <v>33</v>
      </c>
      <c r="G46" s="33" t="s">
        <v>34</v>
      </c>
      <c r="H46" s="24">
        <v>1</v>
      </c>
      <c r="I46" s="32">
        <v>45000000001</v>
      </c>
      <c r="J46" s="32" t="s">
        <v>53</v>
      </c>
      <c r="K46" s="34">
        <v>300000</v>
      </c>
      <c r="L46" s="35" t="s">
        <v>80</v>
      </c>
      <c r="M46" s="35" t="s">
        <v>91</v>
      </c>
      <c r="N46" s="27" t="s">
        <v>39</v>
      </c>
      <c r="O46" s="23" t="s">
        <v>40</v>
      </c>
      <c r="P46" s="6" t="s">
        <v>41</v>
      </c>
    </row>
    <row r="47" spans="1:16" s="22" customFormat="1" ht="63.75">
      <c r="A47" s="9">
        <v>31</v>
      </c>
      <c r="B47" s="6" t="s">
        <v>106</v>
      </c>
      <c r="C47" s="24" t="s">
        <v>106</v>
      </c>
      <c r="D47" s="31" t="s">
        <v>105</v>
      </c>
      <c r="E47" s="32" t="s">
        <v>32</v>
      </c>
      <c r="F47" s="26" t="s">
        <v>33</v>
      </c>
      <c r="G47" s="33" t="s">
        <v>34</v>
      </c>
      <c r="H47" s="24">
        <v>1</v>
      </c>
      <c r="I47" s="32">
        <v>45000000001</v>
      </c>
      <c r="J47" s="32" t="s">
        <v>53</v>
      </c>
      <c r="K47" s="42">
        <v>145000</v>
      </c>
      <c r="L47" s="43">
        <v>44077</v>
      </c>
      <c r="M47" s="43">
        <v>44105</v>
      </c>
      <c r="N47" s="27" t="s">
        <v>39</v>
      </c>
      <c r="O47" s="23" t="s">
        <v>40</v>
      </c>
      <c r="P47" s="6" t="s">
        <v>41</v>
      </c>
    </row>
    <row r="48" spans="1:16" s="22" customFormat="1" ht="63.75">
      <c r="A48" s="9">
        <v>32</v>
      </c>
      <c r="B48" s="41" t="s">
        <v>136</v>
      </c>
      <c r="C48" s="41" t="s">
        <v>55</v>
      </c>
      <c r="D48" s="41" t="s">
        <v>93</v>
      </c>
      <c r="E48" s="32" t="s">
        <v>32</v>
      </c>
      <c r="F48" s="26" t="s">
        <v>33</v>
      </c>
      <c r="G48" s="33" t="s">
        <v>34</v>
      </c>
      <c r="H48" s="24">
        <v>1</v>
      </c>
      <c r="I48" s="32">
        <v>45000000001</v>
      </c>
      <c r="J48" s="32" t="s">
        <v>53</v>
      </c>
      <c r="K48" s="41" t="s">
        <v>137</v>
      </c>
      <c r="L48" s="41" t="s">
        <v>80</v>
      </c>
      <c r="M48" s="41" t="s">
        <v>74</v>
      </c>
      <c r="N48" s="41" t="s">
        <v>39</v>
      </c>
      <c r="O48" s="41" t="s">
        <v>40</v>
      </c>
      <c r="P48" s="41" t="s">
        <v>128</v>
      </c>
    </row>
    <row r="49" spans="1:16" s="22" customFormat="1" ht="63.75">
      <c r="A49" s="9">
        <v>33</v>
      </c>
      <c r="B49" s="6" t="s">
        <v>43</v>
      </c>
      <c r="C49" s="24" t="s">
        <v>43</v>
      </c>
      <c r="D49" s="27" t="s">
        <v>111</v>
      </c>
      <c r="E49" s="32" t="s">
        <v>32</v>
      </c>
      <c r="F49" s="26" t="s">
        <v>33</v>
      </c>
      <c r="G49" s="33" t="s">
        <v>34</v>
      </c>
      <c r="H49" s="24">
        <v>1</v>
      </c>
      <c r="I49" s="32">
        <v>45000000001</v>
      </c>
      <c r="J49" s="32" t="s">
        <v>36</v>
      </c>
      <c r="K49" s="36">
        <v>465000</v>
      </c>
      <c r="L49" s="24" t="s">
        <v>108</v>
      </c>
      <c r="M49" s="24" t="s">
        <v>109</v>
      </c>
      <c r="N49" s="27" t="s">
        <v>39</v>
      </c>
      <c r="O49" s="23" t="s">
        <v>40</v>
      </c>
      <c r="P49" s="6" t="s">
        <v>41</v>
      </c>
    </row>
    <row r="50" spans="1:16" s="22" customFormat="1" ht="63.75">
      <c r="A50" s="9">
        <v>34</v>
      </c>
      <c r="B50" s="41" t="s">
        <v>138</v>
      </c>
      <c r="C50" s="41" t="s">
        <v>138</v>
      </c>
      <c r="D50" s="41" t="s">
        <v>139</v>
      </c>
      <c r="E50" s="32" t="s">
        <v>32</v>
      </c>
      <c r="F50" s="26" t="s">
        <v>33</v>
      </c>
      <c r="G50" s="33" t="s">
        <v>34</v>
      </c>
      <c r="H50" s="24">
        <v>1</v>
      </c>
      <c r="I50" s="32">
        <v>45000000001</v>
      </c>
      <c r="J50" s="32" t="s">
        <v>36</v>
      </c>
      <c r="K50" s="36">
        <v>180000</v>
      </c>
      <c r="L50" s="41" t="s">
        <v>80</v>
      </c>
      <c r="M50" s="41" t="s">
        <v>46</v>
      </c>
      <c r="N50" s="41" t="s">
        <v>39</v>
      </c>
      <c r="O50" s="41" t="s">
        <v>40</v>
      </c>
      <c r="P50" s="41" t="s">
        <v>128</v>
      </c>
    </row>
    <row r="51" spans="1:16" s="46" customFormat="1" ht="63.75">
      <c r="A51" s="9">
        <v>35</v>
      </c>
      <c r="B51" s="14" t="s">
        <v>43</v>
      </c>
      <c r="C51" s="25" t="s">
        <v>43</v>
      </c>
      <c r="D51" s="27" t="s">
        <v>110</v>
      </c>
      <c r="E51" s="32" t="s">
        <v>32</v>
      </c>
      <c r="F51" s="26" t="s">
        <v>33</v>
      </c>
      <c r="G51" s="33" t="s">
        <v>34</v>
      </c>
      <c r="H51" s="24">
        <v>1</v>
      </c>
      <c r="I51" s="32">
        <v>45000000001</v>
      </c>
      <c r="J51" s="32" t="s">
        <v>36</v>
      </c>
      <c r="K51" s="36">
        <v>1145000</v>
      </c>
      <c r="L51" s="38">
        <v>44106</v>
      </c>
      <c r="M51" s="38">
        <v>44166</v>
      </c>
      <c r="N51" s="27" t="s">
        <v>39</v>
      </c>
      <c r="O51" s="23" t="s">
        <v>40</v>
      </c>
      <c r="P51" s="6" t="s">
        <v>41</v>
      </c>
    </row>
    <row r="52" spans="1:16" s="46" customFormat="1" ht="76.5">
      <c r="A52" s="9">
        <v>36</v>
      </c>
      <c r="B52" s="14" t="s">
        <v>43</v>
      </c>
      <c r="C52" s="25" t="s">
        <v>43</v>
      </c>
      <c r="D52" s="39" t="s">
        <v>115</v>
      </c>
      <c r="E52" s="32" t="s">
        <v>32</v>
      </c>
      <c r="F52" s="26" t="s">
        <v>33</v>
      </c>
      <c r="G52" s="33" t="s">
        <v>34</v>
      </c>
      <c r="H52" s="24">
        <v>1</v>
      </c>
      <c r="I52" s="32">
        <v>45000000001</v>
      </c>
      <c r="J52" s="32" t="s">
        <v>36</v>
      </c>
      <c r="K52" s="37">
        <v>820000</v>
      </c>
      <c r="L52" s="38">
        <v>44106</v>
      </c>
      <c r="M52" s="38">
        <v>44166</v>
      </c>
      <c r="N52" s="27" t="s">
        <v>39</v>
      </c>
      <c r="O52" s="23" t="s">
        <v>40</v>
      </c>
      <c r="P52" s="6" t="s">
        <v>41</v>
      </c>
    </row>
    <row r="53" spans="1:16" s="46" customFormat="1" ht="63.75">
      <c r="A53" s="9">
        <v>37</v>
      </c>
      <c r="B53" s="14" t="s">
        <v>43</v>
      </c>
      <c r="C53" s="25" t="s">
        <v>43</v>
      </c>
      <c r="D53" s="27" t="s">
        <v>112</v>
      </c>
      <c r="E53" s="32" t="s">
        <v>32</v>
      </c>
      <c r="F53" s="26" t="s">
        <v>33</v>
      </c>
      <c r="G53" s="33" t="s">
        <v>34</v>
      </c>
      <c r="H53" s="24">
        <v>1</v>
      </c>
      <c r="I53" s="32">
        <v>45000000001</v>
      </c>
      <c r="J53" s="32" t="s">
        <v>36</v>
      </c>
      <c r="K53" s="37">
        <v>270000</v>
      </c>
      <c r="L53" s="38">
        <v>44106</v>
      </c>
      <c r="M53" s="38">
        <v>44166</v>
      </c>
      <c r="N53" s="27" t="s">
        <v>39</v>
      </c>
      <c r="O53" s="23" t="s">
        <v>40</v>
      </c>
      <c r="P53" s="6" t="s">
        <v>41</v>
      </c>
    </row>
    <row r="54" spans="1:16" s="46" customFormat="1" ht="63.75">
      <c r="A54" s="9">
        <v>38</v>
      </c>
      <c r="B54" s="6" t="s">
        <v>116</v>
      </c>
      <c r="C54" s="6" t="s">
        <v>116</v>
      </c>
      <c r="D54" s="27" t="s">
        <v>122</v>
      </c>
      <c r="E54" s="32" t="s">
        <v>32</v>
      </c>
      <c r="F54" s="26" t="s">
        <v>33</v>
      </c>
      <c r="G54" s="33" t="s">
        <v>34</v>
      </c>
      <c r="H54" s="24">
        <v>1</v>
      </c>
      <c r="I54" s="32">
        <v>45000000001</v>
      </c>
      <c r="J54" s="32" t="s">
        <v>36</v>
      </c>
      <c r="K54" s="36">
        <v>290000</v>
      </c>
      <c r="L54" s="24" t="s">
        <v>108</v>
      </c>
      <c r="M54" s="24" t="s">
        <v>108</v>
      </c>
      <c r="N54" s="27" t="s">
        <v>39</v>
      </c>
      <c r="O54" s="23" t="s">
        <v>40</v>
      </c>
      <c r="P54" s="6" t="s">
        <v>41</v>
      </c>
    </row>
    <row r="55" spans="1:16" s="46" customFormat="1" ht="63.75">
      <c r="A55" s="9">
        <v>39</v>
      </c>
      <c r="B55" s="6" t="s">
        <v>113</v>
      </c>
      <c r="C55" s="6" t="s">
        <v>113</v>
      </c>
      <c r="D55" s="27" t="s">
        <v>114</v>
      </c>
      <c r="E55" s="32" t="s">
        <v>32</v>
      </c>
      <c r="F55" s="26" t="s">
        <v>33</v>
      </c>
      <c r="G55" s="33" t="s">
        <v>34</v>
      </c>
      <c r="H55" s="24">
        <v>1</v>
      </c>
      <c r="I55" s="32">
        <v>45000000001</v>
      </c>
      <c r="J55" s="24" t="s">
        <v>53</v>
      </c>
      <c r="K55" s="36">
        <v>330000</v>
      </c>
      <c r="L55" s="24" t="s">
        <v>107</v>
      </c>
      <c r="M55" s="24" t="s">
        <v>109</v>
      </c>
      <c r="N55" s="27" t="s">
        <v>39</v>
      </c>
      <c r="O55" s="23" t="s">
        <v>40</v>
      </c>
      <c r="P55" s="6" t="s">
        <v>41</v>
      </c>
    </row>
    <row r="56" spans="1:16" s="46" customFormat="1" ht="63.75">
      <c r="A56" s="9">
        <v>40</v>
      </c>
      <c r="B56" s="6" t="s">
        <v>55</v>
      </c>
      <c r="C56" s="6" t="s">
        <v>55</v>
      </c>
      <c r="D56" s="27" t="s">
        <v>117</v>
      </c>
      <c r="E56" s="32" t="s">
        <v>32</v>
      </c>
      <c r="F56" s="26" t="s">
        <v>33</v>
      </c>
      <c r="G56" s="33" t="s">
        <v>34</v>
      </c>
      <c r="H56" s="24">
        <v>1</v>
      </c>
      <c r="I56" s="32">
        <v>45000000001</v>
      </c>
      <c r="J56" s="32" t="s">
        <v>53</v>
      </c>
      <c r="K56" s="36">
        <v>165000</v>
      </c>
      <c r="L56" s="24" t="s">
        <v>107</v>
      </c>
      <c r="M56" s="24" t="s">
        <v>119</v>
      </c>
      <c r="N56" s="27" t="s">
        <v>39</v>
      </c>
      <c r="O56" s="23" t="s">
        <v>40</v>
      </c>
      <c r="P56" s="6" t="s">
        <v>41</v>
      </c>
    </row>
    <row r="57" spans="1:16" s="46" customFormat="1" ht="63.75">
      <c r="A57" s="9">
        <v>41</v>
      </c>
      <c r="B57" s="6" t="s">
        <v>92</v>
      </c>
      <c r="C57" s="6" t="s">
        <v>92</v>
      </c>
      <c r="D57" s="27" t="s">
        <v>118</v>
      </c>
      <c r="E57" s="32" t="s">
        <v>32</v>
      </c>
      <c r="F57" s="26" t="s">
        <v>33</v>
      </c>
      <c r="G57" s="33" t="s">
        <v>34</v>
      </c>
      <c r="H57" s="24">
        <v>1</v>
      </c>
      <c r="I57" s="32">
        <v>45000000001</v>
      </c>
      <c r="J57" s="24" t="s">
        <v>53</v>
      </c>
      <c r="K57" s="36">
        <v>132000</v>
      </c>
      <c r="L57" s="24" t="s">
        <v>107</v>
      </c>
      <c r="M57" s="24" t="s">
        <v>120</v>
      </c>
      <c r="N57" s="27" t="s">
        <v>39</v>
      </c>
      <c r="O57" s="23" t="s">
        <v>40</v>
      </c>
      <c r="P57" s="6" t="s">
        <v>41</v>
      </c>
    </row>
    <row r="58" spans="1:16" ht="63.75">
      <c r="A58" s="9">
        <v>42</v>
      </c>
      <c r="B58" s="14" t="s">
        <v>55</v>
      </c>
      <c r="C58" s="14" t="s">
        <v>55</v>
      </c>
      <c r="D58" s="25" t="s">
        <v>71</v>
      </c>
      <c r="E58" s="27" t="s">
        <v>32</v>
      </c>
      <c r="F58" s="26" t="s">
        <v>33</v>
      </c>
      <c r="G58" s="26" t="s">
        <v>34</v>
      </c>
      <c r="H58" s="27" t="s">
        <v>35</v>
      </c>
      <c r="I58" s="27">
        <v>45000000000</v>
      </c>
      <c r="J58" s="27" t="s">
        <v>53</v>
      </c>
      <c r="K58" s="36">
        <v>1184986</v>
      </c>
      <c r="L58" s="29" t="s">
        <v>46</v>
      </c>
      <c r="M58" s="29" t="s">
        <v>104</v>
      </c>
      <c r="N58" s="27" t="s">
        <v>39</v>
      </c>
      <c r="O58" s="9" t="s">
        <v>40</v>
      </c>
      <c r="P58" s="6" t="s">
        <v>41</v>
      </c>
    </row>
    <row r="59" spans="1:16" ht="63.75">
      <c r="A59" s="6">
        <v>43</v>
      </c>
      <c r="B59" s="12" t="s">
        <v>147</v>
      </c>
      <c r="C59" s="12" t="s">
        <v>147</v>
      </c>
      <c r="D59" s="7" t="s">
        <v>148</v>
      </c>
      <c r="E59" s="27" t="s">
        <v>32</v>
      </c>
      <c r="F59" s="26" t="s">
        <v>33</v>
      </c>
      <c r="G59" s="26" t="s">
        <v>34</v>
      </c>
      <c r="H59" s="27" t="s">
        <v>35</v>
      </c>
      <c r="I59" s="27">
        <v>45000000000</v>
      </c>
      <c r="J59" s="27" t="s">
        <v>53</v>
      </c>
      <c r="K59" s="36">
        <v>398920</v>
      </c>
      <c r="L59" s="29" t="s">
        <v>46</v>
      </c>
      <c r="M59" s="29" t="s">
        <v>132</v>
      </c>
      <c r="N59" s="27" t="s">
        <v>39</v>
      </c>
      <c r="O59" s="9" t="s">
        <v>40</v>
      </c>
      <c r="P59" s="6" t="s">
        <v>142</v>
      </c>
    </row>
    <row r="60" spans="1:16" ht="63.75">
      <c r="A60" s="6">
        <v>44</v>
      </c>
      <c r="B60" s="12" t="s">
        <v>147</v>
      </c>
      <c r="C60" s="12" t="s">
        <v>147</v>
      </c>
      <c r="D60" s="7" t="s">
        <v>149</v>
      </c>
      <c r="E60" s="27" t="s">
        <v>32</v>
      </c>
      <c r="F60" s="26" t="s">
        <v>33</v>
      </c>
      <c r="G60" s="26" t="s">
        <v>34</v>
      </c>
      <c r="H60" s="27" t="s">
        <v>35</v>
      </c>
      <c r="I60" s="27">
        <v>45000000000</v>
      </c>
      <c r="J60" s="27" t="s">
        <v>53</v>
      </c>
      <c r="K60" s="36">
        <v>169400</v>
      </c>
      <c r="L60" s="29" t="s">
        <v>46</v>
      </c>
      <c r="M60" s="29" t="s">
        <v>132</v>
      </c>
      <c r="N60" s="27" t="s">
        <v>39</v>
      </c>
      <c r="O60" s="9" t="s">
        <v>40</v>
      </c>
      <c r="P60" s="6" t="s">
        <v>142</v>
      </c>
    </row>
    <row r="63" spans="11:15" ht="12.75">
      <c r="K63" s="68" t="s">
        <v>152</v>
      </c>
      <c r="L63" s="68"/>
      <c r="M63" s="68"/>
      <c r="N63" s="69"/>
      <c r="O63" s="48" t="s">
        <v>153</v>
      </c>
    </row>
    <row r="64" spans="11:15" ht="12.75">
      <c r="K64" s="70"/>
      <c r="L64" s="70"/>
      <c r="M64" s="70"/>
      <c r="O64" s="48"/>
    </row>
    <row r="65" spans="11:15" ht="12.75">
      <c r="K65" s="70"/>
      <c r="L65" s="70"/>
      <c r="M65" s="70"/>
      <c r="O65" s="48"/>
    </row>
    <row r="68" spans="2:12" ht="12.75">
      <c r="B68" s="50" t="s">
        <v>143</v>
      </c>
      <c r="C68" s="50"/>
      <c r="D68" s="50"/>
      <c r="E68" s="4" t="s">
        <v>144</v>
      </c>
      <c r="F68" s="47"/>
      <c r="G68" s="47"/>
      <c r="K68" s="52" t="s">
        <v>150</v>
      </c>
      <c r="L68" s="52"/>
    </row>
    <row r="69" spans="3:12" ht="6.75" customHeight="1">
      <c r="C69" s="51" t="s">
        <v>145</v>
      </c>
      <c r="D69" s="51"/>
      <c r="E69" s="51"/>
      <c r="K69" s="53" t="s">
        <v>146</v>
      </c>
      <c r="L69" s="53"/>
    </row>
  </sheetData>
  <sheetProtection/>
  <mergeCells count="38">
    <mergeCell ref="K63:M63"/>
    <mergeCell ref="A3:O3"/>
    <mergeCell ref="A5:O5"/>
    <mergeCell ref="A6:D6"/>
    <mergeCell ref="E6:O6"/>
    <mergeCell ref="A7:D7"/>
    <mergeCell ref="E7:O7"/>
    <mergeCell ref="A4:O4"/>
    <mergeCell ref="A13:A15"/>
    <mergeCell ref="B13:B15"/>
    <mergeCell ref="C13:C15"/>
    <mergeCell ref="N13:N15"/>
    <mergeCell ref="A8:D8"/>
    <mergeCell ref="E8:O8"/>
    <mergeCell ref="A9:D9"/>
    <mergeCell ref="E9:O9"/>
    <mergeCell ref="A10:D10"/>
    <mergeCell ref="E10:O10"/>
    <mergeCell ref="P13:P15"/>
    <mergeCell ref="F14:G14"/>
    <mergeCell ref="I14:J14"/>
    <mergeCell ref="L14:M14"/>
    <mergeCell ref="D14:D15"/>
    <mergeCell ref="E14:E15"/>
    <mergeCell ref="H14:H15"/>
    <mergeCell ref="K14:K15"/>
    <mergeCell ref="D13:M13"/>
    <mergeCell ref="O13:O14"/>
    <mergeCell ref="M1:O1"/>
    <mergeCell ref="M2:O2"/>
    <mergeCell ref="B68:D68"/>
    <mergeCell ref="C69:E69"/>
    <mergeCell ref="K68:L68"/>
    <mergeCell ref="K69:L69"/>
    <mergeCell ref="A11:D11"/>
    <mergeCell ref="E11:O11"/>
    <mergeCell ref="A12:D12"/>
    <mergeCell ref="E12:O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0">
      <selection activeCell="A21" sqref="A21:J33"/>
    </sheetView>
  </sheetViews>
  <sheetFormatPr defaultColWidth="11.421875" defaultRowHeight="12.75"/>
  <cols>
    <col min="1" max="6" width="11.421875" style="0" customWidth="1"/>
    <col min="7" max="7" width="15.140625" style="0" bestFit="1" customWidth="1"/>
  </cols>
  <sheetData>
    <row r="2" spans="3:4" ht="12.75">
      <c r="C2">
        <v>2823280</v>
      </c>
      <c r="D2">
        <f>C2*4</f>
        <v>11293120</v>
      </c>
    </row>
    <row r="3" spans="3:7" ht="12.75">
      <c r="C3">
        <v>2580700</v>
      </c>
      <c r="D3">
        <f>C3*104</f>
        <v>268392800</v>
      </c>
      <c r="F3" s="1">
        <v>408746572.8</v>
      </c>
      <c r="G3">
        <f>F3/F4</f>
        <v>80</v>
      </c>
    </row>
    <row r="4" spans="4:7" ht="12.75">
      <c r="D4">
        <f>SUM(D2:D3)</f>
        <v>279685920</v>
      </c>
      <c r="F4">
        <v>5109332.16</v>
      </c>
      <c r="G4">
        <f>F4*5</f>
        <v>25546660.8</v>
      </c>
    </row>
    <row r="5" spans="6:7" ht="12.75">
      <c r="F5">
        <v>1905369</v>
      </c>
      <c r="G5">
        <f>F5*3</f>
        <v>5716107</v>
      </c>
    </row>
    <row r="6" spans="6:7" ht="12.75">
      <c r="F6">
        <v>1402762</v>
      </c>
      <c r="G6">
        <f>F6*72</f>
        <v>100998864</v>
      </c>
    </row>
    <row r="7" ht="12.75">
      <c r="G7" s="2">
        <f>SUM(G4:G6)</f>
        <v>132261631.8</v>
      </c>
    </row>
    <row r="21" spans="1:8" ht="12.75">
      <c r="A21">
        <v>1</v>
      </c>
      <c r="C21" t="e">
        <f>#REF!</f>
        <v>#REF!</v>
      </c>
      <c r="D21">
        <v>11</v>
      </c>
      <c r="E21" t="e">
        <f aca="true" t="shared" si="0" ref="E21:E33">C21/D21</f>
        <v>#REF!</v>
      </c>
      <c r="F21">
        <v>5</v>
      </c>
      <c r="G21" t="e">
        <f aca="true" t="shared" si="1" ref="G21:G33">E21*F21</f>
        <v>#REF!</v>
      </c>
      <c r="H21" t="e">
        <f aca="true" t="shared" si="2" ref="H21:H33">C21-G21</f>
        <v>#REF!</v>
      </c>
    </row>
    <row r="22" spans="1:8" ht="12.75">
      <c r="A22">
        <v>2</v>
      </c>
      <c r="C22" t="e">
        <f>#REF!</f>
        <v>#REF!</v>
      </c>
      <c r="D22">
        <v>11</v>
      </c>
      <c r="E22" t="e">
        <f t="shared" si="0"/>
        <v>#REF!</v>
      </c>
      <c r="F22">
        <v>6</v>
      </c>
      <c r="G22" t="e">
        <f t="shared" si="1"/>
        <v>#REF!</v>
      </c>
      <c r="H22" t="e">
        <f t="shared" si="2"/>
        <v>#REF!</v>
      </c>
    </row>
    <row r="23" spans="1:8" ht="12.75">
      <c r="A23">
        <v>3</v>
      </c>
      <c r="C23" t="e">
        <f>#REF!</f>
        <v>#REF!</v>
      </c>
      <c r="D23">
        <v>11</v>
      </c>
      <c r="E23" t="e">
        <f t="shared" si="0"/>
        <v>#REF!</v>
      </c>
      <c r="F23">
        <v>7</v>
      </c>
      <c r="G23" t="e">
        <f t="shared" si="1"/>
        <v>#REF!</v>
      </c>
      <c r="H23" t="e">
        <f t="shared" si="2"/>
        <v>#REF!</v>
      </c>
    </row>
    <row r="24" spans="1:8" ht="12.75">
      <c r="A24">
        <v>4</v>
      </c>
      <c r="C24" t="e">
        <f>#REF!</f>
        <v>#REF!</v>
      </c>
      <c r="D24">
        <v>11</v>
      </c>
      <c r="E24" t="e">
        <f t="shared" si="0"/>
        <v>#REF!</v>
      </c>
      <c r="F24">
        <v>1</v>
      </c>
      <c r="G24" t="e">
        <f t="shared" si="1"/>
        <v>#REF!</v>
      </c>
      <c r="H24" t="e">
        <f t="shared" si="2"/>
        <v>#REF!</v>
      </c>
    </row>
    <row r="25" spans="1:10" ht="12.75">
      <c r="A25">
        <v>5</v>
      </c>
      <c r="C25" t="e">
        <f>#REF!</f>
        <v>#REF!</v>
      </c>
      <c r="D25">
        <v>36</v>
      </c>
      <c r="E25" t="e">
        <f t="shared" si="0"/>
        <v>#REF!</v>
      </c>
      <c r="F25">
        <v>4</v>
      </c>
      <c r="G25" t="e">
        <f t="shared" si="1"/>
        <v>#REF!</v>
      </c>
      <c r="H25" t="e">
        <f t="shared" si="2"/>
        <v>#REF!</v>
      </c>
      <c r="I25" t="e">
        <f>E25*12</f>
        <v>#REF!</v>
      </c>
      <c r="J25" t="e">
        <f>C25-G25-2*I25</f>
        <v>#REF!</v>
      </c>
    </row>
    <row r="26" spans="1:8" ht="12.75">
      <c r="A26">
        <v>6</v>
      </c>
      <c r="C26" t="e">
        <f>#REF!</f>
        <v>#REF!</v>
      </c>
      <c r="D26">
        <v>11</v>
      </c>
      <c r="E26" t="e">
        <f t="shared" si="0"/>
        <v>#REF!</v>
      </c>
      <c r="F26">
        <v>1</v>
      </c>
      <c r="G26" t="e">
        <f t="shared" si="1"/>
        <v>#REF!</v>
      </c>
      <c r="H26" t="e">
        <f t="shared" si="2"/>
        <v>#REF!</v>
      </c>
    </row>
    <row r="27" spans="1:8" ht="12.75">
      <c r="A27">
        <v>7</v>
      </c>
      <c r="C27" t="e">
        <f>#REF!</f>
        <v>#REF!</v>
      </c>
      <c r="D27">
        <v>11</v>
      </c>
      <c r="E27" t="e">
        <f t="shared" si="0"/>
        <v>#REF!</v>
      </c>
      <c r="F27">
        <v>1</v>
      </c>
      <c r="G27" t="e">
        <f t="shared" si="1"/>
        <v>#REF!</v>
      </c>
      <c r="H27" t="e">
        <f t="shared" si="2"/>
        <v>#REF!</v>
      </c>
    </row>
    <row r="28" spans="1:8" ht="12.75">
      <c r="A28">
        <v>8</v>
      </c>
      <c r="C28" t="e">
        <f>#REF!</f>
        <v>#REF!</v>
      </c>
      <c r="D28">
        <v>11</v>
      </c>
      <c r="E28" t="e">
        <f t="shared" si="0"/>
        <v>#REF!</v>
      </c>
      <c r="F28">
        <v>1</v>
      </c>
      <c r="G28" t="e">
        <f t="shared" si="1"/>
        <v>#REF!</v>
      </c>
      <c r="H28" t="e">
        <f t="shared" si="2"/>
        <v>#REF!</v>
      </c>
    </row>
    <row r="29" spans="1:8" ht="12.75">
      <c r="A29">
        <v>9</v>
      </c>
      <c r="C29" t="e">
        <f>#REF!</f>
        <v>#REF!</v>
      </c>
      <c r="D29">
        <v>11</v>
      </c>
      <c r="E29" t="e">
        <f t="shared" si="0"/>
        <v>#REF!</v>
      </c>
      <c r="F29">
        <v>13</v>
      </c>
      <c r="G29" t="e">
        <f t="shared" si="1"/>
        <v>#REF!</v>
      </c>
      <c r="H29" t="e">
        <f t="shared" si="2"/>
        <v>#REF!</v>
      </c>
    </row>
    <row r="30" spans="3:8" ht="12.75">
      <c r="C30" t="e">
        <f>#REF!</f>
        <v>#REF!</v>
      </c>
      <c r="D30">
        <v>11</v>
      </c>
      <c r="E30" t="e">
        <f t="shared" si="0"/>
        <v>#REF!</v>
      </c>
      <c r="F30">
        <v>14</v>
      </c>
      <c r="G30" t="e">
        <f t="shared" si="1"/>
        <v>#REF!</v>
      </c>
      <c r="H30" t="e">
        <f t="shared" si="2"/>
        <v>#REF!</v>
      </c>
    </row>
    <row r="31" spans="3:8" ht="12.75">
      <c r="C31" t="e">
        <f>#REF!</f>
        <v>#REF!</v>
      </c>
      <c r="D31">
        <v>11</v>
      </c>
      <c r="E31" t="e">
        <f t="shared" si="0"/>
        <v>#REF!</v>
      </c>
      <c r="F31">
        <v>15</v>
      </c>
      <c r="G31" t="e">
        <f t="shared" si="1"/>
        <v>#REF!</v>
      </c>
      <c r="H31" t="e">
        <f t="shared" si="2"/>
        <v>#REF!</v>
      </c>
    </row>
    <row r="32" spans="3:8" ht="12.75">
      <c r="C32" t="e">
        <f>#REF!</f>
        <v>#REF!</v>
      </c>
      <c r="D32">
        <v>11</v>
      </c>
      <c r="E32" t="e">
        <f t="shared" si="0"/>
        <v>#REF!</v>
      </c>
      <c r="F32">
        <v>16</v>
      </c>
      <c r="G32" t="e">
        <f t="shared" si="1"/>
        <v>#REF!</v>
      </c>
      <c r="H32" t="e">
        <f t="shared" si="2"/>
        <v>#REF!</v>
      </c>
    </row>
    <row r="33" spans="3:8" ht="12.75">
      <c r="C33" s="3">
        <v>5849370.23</v>
      </c>
      <c r="D33">
        <v>11</v>
      </c>
      <c r="E33">
        <f t="shared" si="0"/>
        <v>531760.93</v>
      </c>
      <c r="F33">
        <v>1</v>
      </c>
      <c r="G33">
        <f t="shared" si="1"/>
        <v>531760.93</v>
      </c>
      <c r="H33">
        <f t="shared" si="2"/>
        <v>5317609.300000001</v>
      </c>
    </row>
  </sheetData>
  <sheetProtection/>
  <printOptions/>
  <pageMargins left="0.75" right="0.75" top="1" bottom="1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User</cp:lastModifiedBy>
  <cp:lastPrinted>2020-10-07T09:26:46Z</cp:lastPrinted>
  <dcterms:created xsi:type="dcterms:W3CDTF">2020-07-01T08:41:22Z</dcterms:created>
  <dcterms:modified xsi:type="dcterms:W3CDTF">2020-10-26T19:38:12Z</dcterms:modified>
  <cp:category/>
  <cp:version/>
  <cp:contentType/>
  <cp:contentStatus/>
</cp:coreProperties>
</file>