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5565" tabRatio="500" activeTab="0"/>
  </bookViews>
  <sheets>
    <sheet name="Лист1" sheetId="1" r:id="rId1"/>
    <sheet name="Лист2" sheetId="2" r:id="rId2"/>
  </sheets>
  <definedNames>
    <definedName name="_xlnm.Print_Area" localSheetId="0">'Лист1'!$A$1:$P$13</definedName>
    <definedName name="_xlnm._FilterDatabase" localSheetId="0" hidden="1">'Лист1'!$A$13:$P$16</definedName>
  </definedNames>
  <calcPr fullCalcOnLoad="1"/>
</workbook>
</file>

<file path=xl/sharedStrings.xml><?xml version="1.0" encoding="utf-8"?>
<sst xmlns="http://schemas.openxmlformats.org/spreadsheetml/2006/main" count="332" uniqueCount="109">
  <si>
    <t>Наименование организации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</si>
  <si>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</si>
  <si>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</si>
  <si>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</si>
  <si>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</si>
  <si>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</si>
  <si>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</si>
  <si>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</si>
  <si>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</si>
  <si>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ОКДП2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</si>
  <si>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</si>
  <si>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</si>
  <si>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</si>
  <si>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</si>
  <si>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</si>
  <si>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</si>
  <si>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(объёме)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</si>
  <si>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</si>
  <si>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руб., с НДС</t>
  </si>
  <si>
    <t>График осуществления процедур закупки</t>
  </si>
  <si>
    <t>Код по ОКЕИ</t>
  </si>
  <si>
    <t>Наименование</t>
  </si>
  <si>
    <t>Код по ОКАТО</t>
  </si>
  <si>
    <t>Срок исполнения договора (месяц, год)</t>
  </si>
  <si>
    <t>да/нет</t>
  </si>
  <si>
    <t>68.20</t>
  </si>
  <si>
    <t xml:space="preserve">Планируемая дата или период размещения извещения о закупке 
(месяц, год) </t>
  </si>
  <si>
    <t>62.09</t>
  </si>
  <si>
    <t>ОБЩЕСТВО С ОГРАНИЧЕННОЙ ОТВЕТСТВЕННОСТЬЮ "ЦЕНТРАЛЬНАЯ ЭЛЕКТРОСЕТЕВАЯ КОМПАНИЯ"</t>
  </si>
  <si>
    <t>________________</t>
  </si>
  <si>
    <t>(Ф.И.О., должность руководителя )</t>
  </si>
  <si>
    <t>(дата утверждения)</t>
  </si>
  <si>
    <t>Нет</t>
  </si>
  <si>
    <r>
      <rPr>
        <sz val="10"/>
        <color indexed="8"/>
        <rFont val="Times New Roman"/>
        <family val="1"/>
      </rPr>
      <t>(подпись) мп</t>
    </r>
  </si>
  <si>
    <t>Москва</t>
  </si>
  <si>
    <t>876</t>
  </si>
  <si>
    <t>Условная единица</t>
  </si>
  <si>
    <t>В соответствии с договором</t>
  </si>
  <si>
    <t>19.20</t>
  </si>
  <si>
    <t>Московская   обл</t>
  </si>
  <si>
    <t>office@celscom.ru</t>
  </si>
  <si>
    <t>33.14</t>
  </si>
  <si>
    <t>Закупка у единственного поставщика (подрядчика, исполнителя) (до 01.07.18)</t>
  </si>
  <si>
    <t>Статус позиции</t>
  </si>
  <si>
    <t>06.2020</t>
  </si>
  <si>
    <t>Генеральный директор ООО "ЦЭК"     С.М. Алехин</t>
  </si>
  <si>
    <t>05.2020</t>
  </si>
  <si>
    <t>Оказание услуг по системному администрированию корпоративной ит-инфраструктуры</t>
  </si>
  <si>
    <t>26.51</t>
  </si>
  <si>
    <t>08.2020</t>
  </si>
  <si>
    <t xml:space="preserve">127322, г. Москва, ул. Яблочкова, дом 21, корпус 3, эт 7 пом XII ком 2В </t>
  </si>
  <si>
    <t>1</t>
  </si>
  <si>
    <t>Поставка бензина на АЗС по топливным картам</t>
  </si>
  <si>
    <t>Литр;^кубический дециметр</t>
  </si>
  <si>
    <t>ПЛАН закупок товаров (работ, услуг)
на 2019 год</t>
  </si>
  <si>
    <t>03.2020</t>
  </si>
  <si>
    <t>Новая</t>
  </si>
  <si>
    <t>Поставка и информационное обслуживание экземпляра системы КонсультантПлюс</t>
  </si>
  <si>
    <t>01.2020</t>
  </si>
  <si>
    <t>12.2020</t>
  </si>
  <si>
    <t>06.2021</t>
  </si>
  <si>
    <t>08.2021</t>
  </si>
  <si>
    <t xml:space="preserve">Запрос котировок в электронной форме </t>
  </si>
  <si>
    <t>Оперативно-техническое обслуживание электросетевого оборудования по Московской области</t>
  </si>
  <si>
    <t>09.2020</t>
  </si>
  <si>
    <t>Запрос котировок в электронной форме</t>
  </si>
  <si>
    <t>07.2020</t>
  </si>
  <si>
    <t>Поставка прибора для испытания диэлектриков АИД-70</t>
  </si>
  <si>
    <t>Аренда нежилого офисного помещения</t>
  </si>
  <si>
    <t>Поставка устройства для испытания защит электрооборудования подстанций 6-10 кВ УНЭП-2015-1</t>
  </si>
  <si>
    <t>796</t>
  </si>
  <si>
    <t>Штука</t>
  </si>
  <si>
    <t>Да</t>
  </si>
  <si>
    <t xml:space="preserve"> 29.10</t>
  </si>
  <si>
    <t>В соответствии с техническим заданием</t>
  </si>
  <si>
    <t>62.02</t>
  </si>
  <si>
    <t>77.39</t>
  </si>
  <si>
    <t>Аренда объектов электросетевого хозяйства по адресу: Московская обл., г. Балашиха, ул. Дмитриева, ш. Балашихинское</t>
  </si>
  <si>
    <t>07.2018</t>
  </si>
  <si>
    <t>12.2022</t>
  </si>
  <si>
    <t>Аренда объектов электросетевого хозяйства по адресу: Московская обл., г. Балашиха, ш. Балашихинское</t>
  </si>
  <si>
    <t>Выполнение аварийно-восстановительных работ на электрооборудовании на территории Московской области</t>
  </si>
  <si>
    <t>10.2019</t>
  </si>
  <si>
    <t>10.2020</t>
  </si>
  <si>
    <t>12.2019</t>
  </si>
  <si>
    <t xml:space="preserve">Закупка у единственного поставщика </t>
  </si>
  <si>
    <t>06.2019</t>
  </si>
  <si>
    <t>Аренда нежилого помещения для размещения офиса</t>
  </si>
  <si>
    <t>Аренда нежилого помещения для размещения клиентского офиса</t>
  </si>
  <si>
    <t>69.10</t>
  </si>
  <si>
    <t>Оказание услуг по юридическому сопровождению</t>
  </si>
  <si>
    <t>14.12</t>
  </si>
  <si>
    <t>Поставка спецодежды</t>
  </si>
  <si>
    <t>351</t>
  </si>
  <si>
    <t>Запрос предложений в электронной форме</t>
  </si>
  <si>
    <t>Размещена</t>
  </si>
  <si>
    <t>52.21</t>
  </si>
  <si>
    <t>Оказание услуг по размещению корпоративного транспорта на охраняемой стоянке</t>
  </si>
  <si>
    <t>Поставка трассоискателя КЛ Сталкер 75-14 или эквивалент</t>
  </si>
  <si>
    <t>Поставка легкового автомобиля типа универсал 5 мест Лада Гранта или эквивалент</t>
  </si>
  <si>
    <t>Поставка легкового автомобиля типа седан 5 мест</t>
  </si>
  <si>
    <t>02.2021</t>
  </si>
  <si>
    <t>05.2021</t>
  </si>
  <si>
    <t>07.2021</t>
  </si>
  <si>
    <t>03.2019</t>
  </si>
  <si>
    <t>02.2020</t>
  </si>
  <si>
    <t>08.2019</t>
  </si>
  <si>
    <t>Изменена</t>
  </si>
  <si>
    <r>
      <t>"</t>
    </r>
    <r>
      <rPr>
        <u val="single"/>
        <sz val="10"/>
        <color indexed="8"/>
        <rFont val="Times New Roman"/>
        <family val="1"/>
      </rPr>
      <t xml:space="preserve">   20   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 xml:space="preserve">     января                          </t>
    </r>
    <r>
      <rPr>
        <sz val="10"/>
        <color indexed="8"/>
        <rFont val="Times New Roman"/>
        <family val="1"/>
      </rPr>
      <t xml:space="preserve"> 2020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</si>
</sst>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\ _₽"/>
    <numFmt numFmtId="182" formatCode="#,##0\ _₽"/>
    <numFmt numFmtId="183" formatCode="mmm/yyyy"/>
  </numFmts>
  <fonts count="50"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171" fontId="0" fillId="0" borderId="0" xfId="66" applyAlignment="1">
      <alignment/>
    </xf>
    <xf numFmtId="9" fontId="0" fillId="0" borderId="0" xfId="62" applyAlignment="1">
      <alignment/>
    </xf>
    <xf numFmtId="0" fontId="4" fillId="0" borderId="0" xfId="33" applyFont="1" applyFill="1">
      <alignment/>
      <protection/>
    </xf>
    <xf numFmtId="0" fontId="4" fillId="0" borderId="0" xfId="33" applyFont="1" applyFill="1">
      <alignment/>
      <protection/>
    </xf>
    <xf numFmtId="0" fontId="4" fillId="0" borderId="10" xfId="33" applyFont="1" applyFill="1" applyBorder="1" applyAlignment="1">
      <alignment horizontal="center" vertical="center" textRotation="90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33" applyFont="1" applyFill="1" applyBorder="1">
      <alignment/>
      <protection/>
    </xf>
    <xf numFmtId="0" fontId="4" fillId="0" borderId="0" xfId="33" applyFont="1" applyFill="1" applyBorder="1" applyAlignment="1">
      <alignment wrapText="1"/>
      <protection/>
    </xf>
    <xf numFmtId="0" fontId="4" fillId="0" borderId="0" xfId="33" applyFont="1" applyFill="1" applyBorder="1">
      <alignment/>
      <protection/>
    </xf>
    <xf numFmtId="0" fontId="4" fillId="0" borderId="0" xfId="33" applyFont="1" applyFill="1" applyBorder="1" applyAlignment="1">
      <alignment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</xf>
    <xf numFmtId="49" fontId="3" fillId="0" borderId="10" xfId="57" applyNumberFormat="1" applyFont="1" applyFill="1" applyBorder="1" applyAlignment="1" quotePrefix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4" fontId="3" fillId="0" borderId="10" xfId="33" applyNumberFormat="1" applyFont="1" applyFill="1" applyBorder="1" applyAlignment="1">
      <alignment horizontal="center"/>
      <protection/>
    </xf>
    <xf numFmtId="4" fontId="4" fillId="0" borderId="0" xfId="33" applyNumberFormat="1" applyFont="1" applyFill="1">
      <alignment/>
      <protection/>
    </xf>
    <xf numFmtId="4" fontId="3" fillId="0" borderId="10" xfId="57" applyNumberFormat="1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49" fontId="3" fillId="0" borderId="0" xfId="57" applyNumberFormat="1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4" fontId="3" fillId="0" borderId="0" xfId="57" applyNumberFormat="1" applyFont="1" applyFill="1" applyBorder="1" applyAlignment="1">
      <alignment horizontal="center" vertical="center" wrapText="1"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33" applyFont="1" applyFill="1" applyBorder="1" applyAlignment="1">
      <alignment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49" fontId="4" fillId="0" borderId="10" xfId="33" applyNumberFormat="1" applyFont="1" applyFill="1" applyBorder="1" applyAlignment="1" quotePrefix="1">
      <alignment horizontal="center" vertical="center"/>
      <protection/>
    </xf>
    <xf numFmtId="49" fontId="4" fillId="0" borderId="10" xfId="33" applyNumberFormat="1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0" fontId="8" fillId="0" borderId="0" xfId="33" applyFont="1" applyFill="1" applyBorder="1" applyAlignment="1">
      <alignment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left"/>
      <protection/>
    </xf>
    <xf numFmtId="0" fontId="3" fillId="0" borderId="12" xfId="33" applyFont="1" applyFill="1" applyBorder="1" applyAlignment="1">
      <alignment horizontal="left"/>
      <protection/>
    </xf>
    <xf numFmtId="4" fontId="3" fillId="0" borderId="12" xfId="33" applyNumberFormat="1" applyFont="1" applyFill="1" applyBorder="1" applyAlignment="1">
      <alignment horizontal="left"/>
      <protection/>
    </xf>
    <xf numFmtId="0" fontId="3" fillId="0" borderId="13" xfId="33" applyFont="1" applyFill="1" applyBorder="1" applyAlignment="1">
      <alignment horizontal="left"/>
      <protection/>
    </xf>
    <xf numFmtId="4" fontId="3" fillId="0" borderId="13" xfId="33" applyNumberFormat="1" applyFont="1" applyFill="1" applyBorder="1" applyAlignment="1">
      <alignment horizontal="left"/>
      <protection/>
    </xf>
    <xf numFmtId="0" fontId="4" fillId="0" borderId="10" xfId="33" applyFont="1" applyFill="1" applyBorder="1" applyAlignment="1">
      <alignment horizontal="center" vertical="center" textRotation="90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4" fontId="4" fillId="0" borderId="10" xfId="33" applyNumberFormat="1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 wrapText="1"/>
      <protection/>
    </xf>
    <xf numFmtId="0" fontId="6" fillId="0" borderId="0" xfId="33" applyFont="1" applyFill="1" applyBorder="1" applyAlignment="1">
      <alignment horizontal="center"/>
      <protection/>
    </xf>
    <xf numFmtId="4" fontId="6" fillId="0" borderId="0" xfId="33" applyNumberFormat="1" applyFont="1" applyFill="1" applyBorder="1" applyAlignment="1">
      <alignment horizontal="center"/>
      <protection/>
    </xf>
    <xf numFmtId="0" fontId="3" fillId="0" borderId="0" xfId="33" applyFont="1" applyFill="1" applyBorder="1" applyAlignment="1">
      <alignment horizontal="center"/>
      <protection/>
    </xf>
    <xf numFmtId="4" fontId="3" fillId="0" borderId="0" xfId="33" applyNumberFormat="1" applyFont="1" applyFill="1" applyBorder="1" applyAlignment="1">
      <alignment horizontal="center"/>
      <protection/>
    </xf>
    <xf numFmtId="0" fontId="3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horizontal="left" vertical="center"/>
      <protection/>
    </xf>
    <xf numFmtId="4" fontId="3" fillId="0" borderId="12" xfId="33" applyNumberFormat="1" applyFont="1" applyFill="1" applyBorder="1" applyAlignment="1">
      <alignment horizontal="left" vertical="center"/>
      <protection/>
    </xf>
    <xf numFmtId="0" fontId="49" fillId="0" borderId="0" xfId="56" applyFont="1" applyFill="1" applyBorder="1" applyAlignment="1">
      <alignment horizontal="center" wrapText="1"/>
      <protection/>
    </xf>
    <xf numFmtId="0" fontId="48" fillId="0" borderId="0" xfId="56" applyFont="1" applyFill="1" applyBorder="1" applyAlignment="1">
      <alignment horizontal="center"/>
      <protection/>
    </xf>
    <xf numFmtId="0" fontId="48" fillId="0" borderId="0" xfId="56" applyFont="1" applyFill="1" applyBorder="1" applyAlignment="1">
      <alignment horizontal="center" wrapText="1"/>
      <protection/>
    </xf>
    <xf numFmtId="4" fontId="48" fillId="0" borderId="0" xfId="56" applyNumberFormat="1" applyFont="1" applyFill="1" applyBorder="1" applyAlignment="1">
      <alignment horizontal="center" wrapText="1"/>
      <protection/>
    </xf>
    <xf numFmtId="0" fontId="48" fillId="0" borderId="0" xfId="56" applyFont="1" applyFill="1" applyBorder="1" applyAlignment="1">
      <alignment horizontal="center" vertical="top" wrapText="1"/>
      <protection/>
    </xf>
    <xf numFmtId="4" fontId="48" fillId="0" borderId="0" xfId="56" applyNumberFormat="1" applyFont="1" applyFill="1" applyBorder="1" applyAlignment="1">
      <alignment horizontal="center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="85" zoomScaleNormal="85" zoomScaleSheetLayoutView="100" zoomScalePageLayoutView="0" workbookViewId="0" topLeftCell="A1">
      <pane ySplit="12" topLeftCell="A16" activePane="bottomLeft" state="frozen"/>
      <selection pane="topLeft" activeCell="A1" sqref="A1"/>
      <selection pane="bottomLeft" activeCell="D13" sqref="D13"/>
    </sheetView>
  </sheetViews>
  <sheetFormatPr defaultColWidth="18.7109375" defaultRowHeight="12.75"/>
  <cols>
    <col min="1" max="1" width="5.421875" style="4" customWidth="1"/>
    <col min="2" max="2" width="7.421875" style="4" customWidth="1"/>
    <col min="3" max="3" width="12.421875" style="4" customWidth="1"/>
    <col min="4" max="4" width="32.00390625" style="4" customWidth="1"/>
    <col min="5" max="5" width="33.421875" style="4" customWidth="1"/>
    <col min="6" max="6" width="4.140625" style="4" bestFit="1" customWidth="1"/>
    <col min="7" max="7" width="9.00390625" style="4" bestFit="1" customWidth="1"/>
    <col min="8" max="8" width="10.421875" style="4" customWidth="1"/>
    <col min="9" max="9" width="12.421875" style="4" customWidth="1"/>
    <col min="10" max="10" width="11.140625" style="4" customWidth="1"/>
    <col min="11" max="11" width="15.8515625" style="24" customWidth="1"/>
    <col min="12" max="12" width="19.421875" style="4" customWidth="1"/>
    <col min="13" max="13" width="12.421875" style="4" customWidth="1"/>
    <col min="14" max="14" width="21.421875" style="18" customWidth="1"/>
    <col min="15" max="15" width="20.00390625" style="4" customWidth="1"/>
    <col min="16" max="16" width="14.140625" style="4" customWidth="1"/>
    <col min="17" max="241" width="18.7109375" style="13" customWidth="1"/>
    <col min="242" max="16384" width="18.7109375" style="14" customWidth="1"/>
  </cols>
  <sheetData>
    <row r="1" spans="1:15" ht="15.75">
      <c r="A1" s="56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</row>
    <row r="2" spans="1:15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</row>
    <row r="3" spans="1:242" s="15" customFormat="1" ht="12.75">
      <c r="A3" s="48" t="s">
        <v>0</v>
      </c>
      <c r="B3" s="48"/>
      <c r="C3" s="48"/>
      <c r="D3" s="48"/>
      <c r="E3" s="61" t="s">
        <v>28</v>
      </c>
      <c r="F3" s="62"/>
      <c r="G3" s="62"/>
      <c r="H3" s="62"/>
      <c r="I3" s="62"/>
      <c r="J3" s="62"/>
      <c r="K3" s="63"/>
      <c r="L3" s="62"/>
      <c r="M3" s="62"/>
      <c r="N3" s="62"/>
      <c r="O3" s="62"/>
      <c r="P3" s="5"/>
      <c r="IH3" s="16"/>
    </row>
    <row r="4" spans="1:242" s="15" customFormat="1" ht="12.75">
      <c r="A4" s="48" t="s">
        <v>1</v>
      </c>
      <c r="B4" s="48"/>
      <c r="C4" s="48"/>
      <c r="D4" s="48"/>
      <c r="E4" s="49" t="s">
        <v>50</v>
      </c>
      <c r="F4" s="48"/>
      <c r="G4" s="48"/>
      <c r="H4" s="48"/>
      <c r="I4" s="48"/>
      <c r="J4" s="48"/>
      <c r="K4" s="50"/>
      <c r="L4" s="48"/>
      <c r="M4" s="48"/>
      <c r="N4" s="48"/>
      <c r="O4" s="48"/>
      <c r="P4" s="5"/>
      <c r="IH4" s="16"/>
    </row>
    <row r="5" spans="1:242" s="15" customFormat="1" ht="12.75">
      <c r="A5" s="48" t="s">
        <v>2</v>
      </c>
      <c r="B5" s="48"/>
      <c r="C5" s="48"/>
      <c r="D5" s="48"/>
      <c r="E5" s="48">
        <v>84957926433</v>
      </c>
      <c r="F5" s="48"/>
      <c r="G5" s="48"/>
      <c r="H5" s="48"/>
      <c r="I5" s="48"/>
      <c r="J5" s="48"/>
      <c r="K5" s="50"/>
      <c r="L5" s="48"/>
      <c r="M5" s="48"/>
      <c r="N5" s="48"/>
      <c r="O5" s="48"/>
      <c r="P5" s="5"/>
      <c r="IH5" s="16"/>
    </row>
    <row r="6" spans="1:242" s="15" customFormat="1" ht="12.75">
      <c r="A6" s="48" t="s">
        <v>3</v>
      </c>
      <c r="B6" s="48"/>
      <c r="C6" s="48"/>
      <c r="D6" s="48"/>
      <c r="E6" s="48" t="s">
        <v>40</v>
      </c>
      <c r="F6" s="48"/>
      <c r="G6" s="48"/>
      <c r="H6" s="48"/>
      <c r="I6" s="48"/>
      <c r="J6" s="48"/>
      <c r="K6" s="50"/>
      <c r="L6" s="48"/>
      <c r="M6" s="48"/>
      <c r="N6" s="48"/>
      <c r="O6" s="48"/>
      <c r="P6" s="5"/>
      <c r="IH6" s="16"/>
    </row>
    <row r="7" spans="1:242" s="15" customFormat="1" ht="12.75">
      <c r="A7" s="48" t="s">
        <v>4</v>
      </c>
      <c r="B7" s="48"/>
      <c r="C7" s="48"/>
      <c r="D7" s="48"/>
      <c r="E7" s="48">
        <v>7714426397</v>
      </c>
      <c r="F7" s="48"/>
      <c r="G7" s="48"/>
      <c r="H7" s="48"/>
      <c r="I7" s="48"/>
      <c r="J7" s="48"/>
      <c r="K7" s="50"/>
      <c r="L7" s="48"/>
      <c r="M7" s="48"/>
      <c r="N7" s="48"/>
      <c r="O7" s="48"/>
      <c r="P7" s="5"/>
      <c r="IH7" s="16"/>
    </row>
    <row r="8" spans="1:242" s="15" customFormat="1" ht="12.75">
      <c r="A8" s="48" t="s">
        <v>5</v>
      </c>
      <c r="B8" s="48"/>
      <c r="C8" s="48"/>
      <c r="D8" s="48"/>
      <c r="E8" s="49">
        <v>771501001</v>
      </c>
      <c r="F8" s="48"/>
      <c r="G8" s="48"/>
      <c r="H8" s="48"/>
      <c r="I8" s="48"/>
      <c r="J8" s="48"/>
      <c r="K8" s="50"/>
      <c r="L8" s="48"/>
      <c r="M8" s="48"/>
      <c r="N8" s="48"/>
      <c r="O8" s="48"/>
      <c r="P8" s="5"/>
      <c r="IH8" s="16"/>
    </row>
    <row r="9" spans="1:242" s="15" customFormat="1" ht="12.75">
      <c r="A9" s="51" t="s">
        <v>6</v>
      </c>
      <c r="B9" s="51"/>
      <c r="C9" s="51"/>
      <c r="D9" s="51"/>
      <c r="E9" s="51">
        <v>45277598000</v>
      </c>
      <c r="F9" s="51"/>
      <c r="G9" s="51"/>
      <c r="H9" s="51"/>
      <c r="I9" s="51"/>
      <c r="J9" s="51"/>
      <c r="K9" s="52"/>
      <c r="L9" s="51"/>
      <c r="M9" s="51"/>
      <c r="N9" s="51"/>
      <c r="O9" s="51"/>
      <c r="P9" s="5"/>
      <c r="IH9" s="16"/>
    </row>
    <row r="10" spans="1:242" s="15" customFormat="1" ht="12.75">
      <c r="A10" s="53" t="s">
        <v>7</v>
      </c>
      <c r="B10" s="53" t="s">
        <v>8</v>
      </c>
      <c r="C10" s="53" t="s">
        <v>9</v>
      </c>
      <c r="D10" s="54" t="s">
        <v>10</v>
      </c>
      <c r="E10" s="54"/>
      <c r="F10" s="54"/>
      <c r="G10" s="54"/>
      <c r="H10" s="54"/>
      <c r="I10" s="54"/>
      <c r="J10" s="54"/>
      <c r="K10" s="55"/>
      <c r="L10" s="54"/>
      <c r="M10" s="54"/>
      <c r="N10" s="46" t="s">
        <v>11</v>
      </c>
      <c r="O10" s="46" t="s">
        <v>12</v>
      </c>
      <c r="P10" s="54" t="s">
        <v>43</v>
      </c>
      <c r="IH10" s="16"/>
    </row>
    <row r="11" spans="1:242" s="15" customFormat="1" ht="22.5" customHeight="1">
      <c r="A11" s="53"/>
      <c r="B11" s="53"/>
      <c r="C11" s="53"/>
      <c r="D11" s="46" t="s">
        <v>13</v>
      </c>
      <c r="E11" s="46" t="s">
        <v>14</v>
      </c>
      <c r="F11" s="46" t="s">
        <v>15</v>
      </c>
      <c r="G11" s="46"/>
      <c r="H11" s="46" t="s">
        <v>16</v>
      </c>
      <c r="I11" s="46" t="s">
        <v>17</v>
      </c>
      <c r="J11" s="46"/>
      <c r="K11" s="47" t="s">
        <v>18</v>
      </c>
      <c r="L11" s="46" t="s">
        <v>19</v>
      </c>
      <c r="M11" s="46"/>
      <c r="N11" s="46"/>
      <c r="O11" s="46"/>
      <c r="P11" s="54"/>
      <c r="IH11" s="16"/>
    </row>
    <row r="12" spans="1:242" s="15" customFormat="1" ht="66.75" customHeight="1">
      <c r="A12" s="53"/>
      <c r="B12" s="53"/>
      <c r="C12" s="53"/>
      <c r="D12" s="46"/>
      <c r="E12" s="46"/>
      <c r="F12" s="6" t="s">
        <v>20</v>
      </c>
      <c r="G12" s="6" t="s">
        <v>21</v>
      </c>
      <c r="H12" s="46"/>
      <c r="I12" s="6" t="s">
        <v>22</v>
      </c>
      <c r="J12" s="6" t="s">
        <v>21</v>
      </c>
      <c r="K12" s="47"/>
      <c r="L12" s="8" t="s">
        <v>26</v>
      </c>
      <c r="M12" s="8" t="s">
        <v>23</v>
      </c>
      <c r="N12" s="46"/>
      <c r="O12" s="8" t="s">
        <v>24</v>
      </c>
      <c r="P12" s="54"/>
      <c r="IH12" s="17"/>
    </row>
    <row r="13" spans="1:242" s="15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23">
        <v>11</v>
      </c>
      <c r="L13" s="9">
        <v>12</v>
      </c>
      <c r="M13" s="9">
        <v>13</v>
      </c>
      <c r="N13" s="11">
        <v>14</v>
      </c>
      <c r="O13" s="9">
        <v>15</v>
      </c>
      <c r="P13" s="10">
        <v>16</v>
      </c>
      <c r="IH13" s="16"/>
    </row>
    <row r="14" spans="1:248" s="13" customFormat="1" ht="63.75">
      <c r="A14" s="38">
        <v>1</v>
      </c>
      <c r="B14" s="20" t="s">
        <v>76</v>
      </c>
      <c r="C14" s="20" t="s">
        <v>76</v>
      </c>
      <c r="D14" s="20" t="s">
        <v>77</v>
      </c>
      <c r="E14" s="22" t="s">
        <v>37</v>
      </c>
      <c r="F14" s="12" t="s">
        <v>35</v>
      </c>
      <c r="G14" s="12" t="s">
        <v>36</v>
      </c>
      <c r="H14" s="22" t="s">
        <v>51</v>
      </c>
      <c r="I14" s="22">
        <v>45000000000</v>
      </c>
      <c r="J14" s="22" t="s">
        <v>39</v>
      </c>
      <c r="K14" s="26">
        <v>68730124</v>
      </c>
      <c r="L14" s="19" t="s">
        <v>78</v>
      </c>
      <c r="M14" s="19" t="s">
        <v>79</v>
      </c>
      <c r="N14" s="12" t="s">
        <v>42</v>
      </c>
      <c r="O14" s="12" t="s">
        <v>32</v>
      </c>
      <c r="P14" s="33" t="s">
        <v>95</v>
      </c>
      <c r="Q14" s="36"/>
      <c r="S14" s="39"/>
      <c r="IN14" s="40"/>
    </row>
    <row r="15" spans="1:248" s="13" customFormat="1" ht="63.75">
      <c r="A15" s="38">
        <v>2</v>
      </c>
      <c r="B15" s="20" t="s">
        <v>76</v>
      </c>
      <c r="C15" s="20" t="s">
        <v>76</v>
      </c>
      <c r="D15" s="20" t="s">
        <v>80</v>
      </c>
      <c r="E15" s="22" t="s">
        <v>37</v>
      </c>
      <c r="F15" s="12" t="s">
        <v>35</v>
      </c>
      <c r="G15" s="12" t="s">
        <v>36</v>
      </c>
      <c r="H15" s="22" t="s">
        <v>51</v>
      </c>
      <c r="I15" s="22">
        <v>45000000000</v>
      </c>
      <c r="J15" s="22" t="s">
        <v>39</v>
      </c>
      <c r="K15" s="26">
        <v>63911544</v>
      </c>
      <c r="L15" s="19" t="s">
        <v>78</v>
      </c>
      <c r="M15" s="19" t="s">
        <v>79</v>
      </c>
      <c r="N15" s="22" t="s">
        <v>42</v>
      </c>
      <c r="O15" s="12" t="s">
        <v>32</v>
      </c>
      <c r="P15" s="33" t="s">
        <v>95</v>
      </c>
      <c r="Q15" s="36"/>
      <c r="S15" s="39"/>
      <c r="IN15" s="40"/>
    </row>
    <row r="16" spans="1:254" s="15" customFormat="1" ht="63.75">
      <c r="A16" s="38">
        <v>3</v>
      </c>
      <c r="B16" s="20" t="s">
        <v>41</v>
      </c>
      <c r="C16" s="20" t="s">
        <v>41</v>
      </c>
      <c r="D16" s="20" t="s">
        <v>81</v>
      </c>
      <c r="E16" s="22" t="s">
        <v>37</v>
      </c>
      <c r="F16" s="12" t="s">
        <v>35</v>
      </c>
      <c r="G16" s="12" t="s">
        <v>36</v>
      </c>
      <c r="H16" s="33" t="s">
        <v>51</v>
      </c>
      <c r="I16" s="22">
        <v>45000000000</v>
      </c>
      <c r="J16" s="22" t="s">
        <v>39</v>
      </c>
      <c r="K16" s="26">
        <v>300000</v>
      </c>
      <c r="L16" s="19" t="s">
        <v>82</v>
      </c>
      <c r="M16" s="19" t="s">
        <v>83</v>
      </c>
      <c r="N16" s="37" t="s">
        <v>42</v>
      </c>
      <c r="O16" s="12" t="s">
        <v>32</v>
      </c>
      <c r="P16" s="33" t="s">
        <v>95</v>
      </c>
      <c r="Q16" s="3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4"/>
      <c r="IM16" s="14"/>
      <c r="IN16" s="14"/>
      <c r="IO16" s="14"/>
      <c r="IP16" s="14"/>
      <c r="IQ16" s="14"/>
      <c r="IR16" s="14"/>
      <c r="IS16" s="14"/>
      <c r="IT16" s="14"/>
    </row>
    <row r="17" spans="1:247" ht="51">
      <c r="A17" s="38">
        <v>4</v>
      </c>
      <c r="B17" s="33" t="s">
        <v>41</v>
      </c>
      <c r="C17" s="33" t="s">
        <v>41</v>
      </c>
      <c r="D17" s="20" t="s">
        <v>63</v>
      </c>
      <c r="E17" s="22" t="s">
        <v>37</v>
      </c>
      <c r="F17" s="12" t="s">
        <v>35</v>
      </c>
      <c r="G17" s="12" t="s">
        <v>36</v>
      </c>
      <c r="H17" s="22" t="s">
        <v>51</v>
      </c>
      <c r="I17" s="22">
        <v>45000000000</v>
      </c>
      <c r="J17" s="22" t="s">
        <v>39</v>
      </c>
      <c r="K17" s="25">
        <v>3849309.2</v>
      </c>
      <c r="L17" s="19" t="s">
        <v>84</v>
      </c>
      <c r="M17" s="19" t="s">
        <v>44</v>
      </c>
      <c r="N17" s="22" t="s">
        <v>85</v>
      </c>
      <c r="O17" s="12" t="s">
        <v>32</v>
      </c>
      <c r="P17" s="33" t="s">
        <v>95</v>
      </c>
      <c r="Q17" s="36"/>
      <c r="S17" s="39"/>
      <c r="IH17" s="13"/>
      <c r="II17" s="13"/>
      <c r="IJ17" s="13"/>
      <c r="IK17" s="13"/>
      <c r="IL17" s="13"/>
      <c r="IM17" s="13"/>
    </row>
    <row r="18" spans="1:248" s="13" customFormat="1" ht="63.75">
      <c r="A18" s="38">
        <v>5</v>
      </c>
      <c r="B18" s="20" t="s">
        <v>27</v>
      </c>
      <c r="C18" s="20" t="s">
        <v>27</v>
      </c>
      <c r="D18" s="20" t="s">
        <v>47</v>
      </c>
      <c r="E18" s="22" t="s">
        <v>37</v>
      </c>
      <c r="F18" s="12" t="s">
        <v>35</v>
      </c>
      <c r="G18" s="12" t="s">
        <v>36</v>
      </c>
      <c r="H18" s="33" t="s">
        <v>51</v>
      </c>
      <c r="I18" s="22">
        <v>45000000000</v>
      </c>
      <c r="J18" s="22" t="s">
        <v>34</v>
      </c>
      <c r="K18" s="26">
        <v>150000</v>
      </c>
      <c r="L18" s="21" t="s">
        <v>86</v>
      </c>
      <c r="M18" s="21" t="s">
        <v>44</v>
      </c>
      <c r="N18" s="37" t="s">
        <v>42</v>
      </c>
      <c r="O18" s="12" t="s">
        <v>32</v>
      </c>
      <c r="P18" s="33" t="s">
        <v>95</v>
      </c>
      <c r="Q18" s="36"/>
      <c r="S18" s="39"/>
      <c r="IN18" s="40"/>
    </row>
    <row r="19" spans="1:248" s="13" customFormat="1" ht="63.75">
      <c r="A19" s="38">
        <v>6</v>
      </c>
      <c r="B19" s="20" t="s">
        <v>25</v>
      </c>
      <c r="C19" s="20" t="s">
        <v>25</v>
      </c>
      <c r="D19" s="20" t="s">
        <v>87</v>
      </c>
      <c r="E19" s="22" t="s">
        <v>37</v>
      </c>
      <c r="F19" s="12" t="s">
        <v>35</v>
      </c>
      <c r="G19" s="12" t="s">
        <v>36</v>
      </c>
      <c r="H19" s="33" t="s">
        <v>51</v>
      </c>
      <c r="I19" s="22">
        <v>45000000000</v>
      </c>
      <c r="J19" s="22" t="s">
        <v>34</v>
      </c>
      <c r="K19" s="26">
        <v>770000</v>
      </c>
      <c r="L19" s="19" t="s">
        <v>104</v>
      </c>
      <c r="M19" s="19" t="s">
        <v>105</v>
      </c>
      <c r="N19" s="37" t="s">
        <v>42</v>
      </c>
      <c r="O19" s="12" t="s">
        <v>32</v>
      </c>
      <c r="P19" s="33" t="s">
        <v>95</v>
      </c>
      <c r="Q19" s="45"/>
      <c r="S19" s="39"/>
      <c r="IN19" s="40"/>
    </row>
    <row r="20" spans="1:248" s="13" customFormat="1" ht="63.75">
      <c r="A20" s="38">
        <v>7</v>
      </c>
      <c r="B20" s="20" t="s">
        <v>25</v>
      </c>
      <c r="C20" s="20" t="s">
        <v>25</v>
      </c>
      <c r="D20" s="20" t="s">
        <v>88</v>
      </c>
      <c r="E20" s="22" t="s">
        <v>37</v>
      </c>
      <c r="F20" s="12" t="s">
        <v>35</v>
      </c>
      <c r="G20" s="12" t="s">
        <v>36</v>
      </c>
      <c r="H20" s="22" t="s">
        <v>51</v>
      </c>
      <c r="I20" s="22">
        <v>45000000000</v>
      </c>
      <c r="J20" s="22" t="s">
        <v>34</v>
      </c>
      <c r="K20" s="26">
        <v>735900</v>
      </c>
      <c r="L20" s="19" t="s">
        <v>86</v>
      </c>
      <c r="M20" s="19" t="s">
        <v>46</v>
      </c>
      <c r="N20" s="22" t="s">
        <v>42</v>
      </c>
      <c r="O20" s="12" t="s">
        <v>32</v>
      </c>
      <c r="P20" s="33" t="s">
        <v>95</v>
      </c>
      <c r="Q20" s="45"/>
      <c r="S20" s="39"/>
      <c r="IN20" s="40"/>
    </row>
    <row r="21" spans="1:248" s="13" customFormat="1" ht="63.75">
      <c r="A21" s="38">
        <v>8</v>
      </c>
      <c r="B21" s="33" t="s">
        <v>89</v>
      </c>
      <c r="C21" s="33" t="s">
        <v>89</v>
      </c>
      <c r="D21" s="37" t="s">
        <v>90</v>
      </c>
      <c r="E21" s="22" t="s">
        <v>37</v>
      </c>
      <c r="F21" s="12" t="s">
        <v>35</v>
      </c>
      <c r="G21" s="12" t="s">
        <v>36</v>
      </c>
      <c r="H21" s="33" t="s">
        <v>51</v>
      </c>
      <c r="I21" s="22">
        <v>45000000000</v>
      </c>
      <c r="J21" s="22" t="s">
        <v>34</v>
      </c>
      <c r="K21" s="26">
        <v>360000</v>
      </c>
      <c r="L21" s="41" t="s">
        <v>86</v>
      </c>
      <c r="M21" s="41" t="s">
        <v>44</v>
      </c>
      <c r="N21" s="37" t="s">
        <v>42</v>
      </c>
      <c r="O21" s="33" t="s">
        <v>32</v>
      </c>
      <c r="P21" s="33" t="s">
        <v>95</v>
      </c>
      <c r="Q21" s="36"/>
      <c r="R21" s="39"/>
      <c r="S21" s="39"/>
      <c r="IN21" s="40"/>
    </row>
    <row r="22" spans="1:248" s="36" customFormat="1" ht="25.5">
      <c r="A22" s="38">
        <v>9</v>
      </c>
      <c r="B22" s="42" t="s">
        <v>91</v>
      </c>
      <c r="C22" s="42" t="s">
        <v>91</v>
      </c>
      <c r="D22" s="37" t="s">
        <v>92</v>
      </c>
      <c r="E22" s="33" t="s">
        <v>74</v>
      </c>
      <c r="F22" s="12" t="s">
        <v>70</v>
      </c>
      <c r="G22" s="12" t="s">
        <v>71</v>
      </c>
      <c r="H22" s="33" t="s">
        <v>93</v>
      </c>
      <c r="I22" s="22">
        <v>45000000000</v>
      </c>
      <c r="J22" s="22" t="s">
        <v>34</v>
      </c>
      <c r="K22" s="26">
        <v>728603.17</v>
      </c>
      <c r="L22" s="41" t="s">
        <v>86</v>
      </c>
      <c r="M22" s="41" t="s">
        <v>44</v>
      </c>
      <c r="N22" s="37" t="s">
        <v>94</v>
      </c>
      <c r="O22" s="43" t="s">
        <v>72</v>
      </c>
      <c r="P22" s="33" t="s">
        <v>95</v>
      </c>
      <c r="IN22" s="40"/>
    </row>
    <row r="23" spans="1:248" s="13" customFormat="1" ht="63.75">
      <c r="A23" s="38">
        <v>10</v>
      </c>
      <c r="B23" s="20" t="s">
        <v>25</v>
      </c>
      <c r="C23" s="20" t="s">
        <v>25</v>
      </c>
      <c r="D23" s="20" t="s">
        <v>68</v>
      </c>
      <c r="E23" s="22" t="s">
        <v>37</v>
      </c>
      <c r="F23" s="12" t="s">
        <v>35</v>
      </c>
      <c r="G23" s="12" t="s">
        <v>36</v>
      </c>
      <c r="H23" s="22" t="s">
        <v>51</v>
      </c>
      <c r="I23" s="22">
        <v>45000000000</v>
      </c>
      <c r="J23" s="22" t="s">
        <v>34</v>
      </c>
      <c r="K23" s="26">
        <v>203500</v>
      </c>
      <c r="L23" s="19" t="s">
        <v>106</v>
      </c>
      <c r="M23" s="19" t="s">
        <v>44</v>
      </c>
      <c r="N23" s="22" t="s">
        <v>42</v>
      </c>
      <c r="O23" s="12" t="s">
        <v>32</v>
      </c>
      <c r="P23" s="33" t="s">
        <v>95</v>
      </c>
      <c r="Q23" s="45"/>
      <c r="S23" s="39"/>
      <c r="IN23" s="14"/>
    </row>
    <row r="24" spans="1:16" ht="63.75">
      <c r="A24" s="38">
        <v>11</v>
      </c>
      <c r="B24" s="7" t="s">
        <v>48</v>
      </c>
      <c r="C24" s="7" t="s">
        <v>48</v>
      </c>
      <c r="D24" s="20" t="s">
        <v>67</v>
      </c>
      <c r="E24" s="22" t="s">
        <v>37</v>
      </c>
      <c r="F24" s="12" t="s">
        <v>70</v>
      </c>
      <c r="G24" s="12" t="s">
        <v>71</v>
      </c>
      <c r="H24" s="11" t="s">
        <v>51</v>
      </c>
      <c r="I24" s="11">
        <v>45000000000</v>
      </c>
      <c r="J24" s="11" t="s">
        <v>34</v>
      </c>
      <c r="K24" s="25">
        <v>300000</v>
      </c>
      <c r="L24" s="19" t="s">
        <v>55</v>
      </c>
      <c r="M24" s="19" t="s">
        <v>44</v>
      </c>
      <c r="N24" s="11" t="s">
        <v>42</v>
      </c>
      <c r="O24" s="12" t="s">
        <v>32</v>
      </c>
      <c r="P24" s="33" t="s">
        <v>95</v>
      </c>
    </row>
    <row r="25" spans="1:16" ht="63.75">
      <c r="A25" s="38">
        <v>12</v>
      </c>
      <c r="B25" s="20" t="s">
        <v>75</v>
      </c>
      <c r="C25" s="20" t="s">
        <v>75</v>
      </c>
      <c r="D25" s="20" t="s">
        <v>57</v>
      </c>
      <c r="E25" s="22" t="s">
        <v>37</v>
      </c>
      <c r="F25" s="12" t="s">
        <v>35</v>
      </c>
      <c r="G25" s="12" t="s">
        <v>36</v>
      </c>
      <c r="H25" s="11" t="s">
        <v>51</v>
      </c>
      <c r="I25" s="11">
        <v>45000000000</v>
      </c>
      <c r="J25" s="11" t="s">
        <v>34</v>
      </c>
      <c r="K25" s="25">
        <v>272000</v>
      </c>
      <c r="L25" s="19" t="s">
        <v>64</v>
      </c>
      <c r="M25" s="19" t="s">
        <v>61</v>
      </c>
      <c r="N25" s="11" t="s">
        <v>42</v>
      </c>
      <c r="O25" s="12" t="s">
        <v>32</v>
      </c>
      <c r="P25" s="33" t="s">
        <v>95</v>
      </c>
    </row>
    <row r="26" spans="1:17" ht="63.75">
      <c r="A26" s="38">
        <v>13</v>
      </c>
      <c r="B26" s="20" t="s">
        <v>25</v>
      </c>
      <c r="C26" s="20" t="s">
        <v>25</v>
      </c>
      <c r="D26" s="20" t="s">
        <v>87</v>
      </c>
      <c r="E26" s="22" t="s">
        <v>37</v>
      </c>
      <c r="F26" s="12" t="s">
        <v>35</v>
      </c>
      <c r="G26" s="12" t="s">
        <v>36</v>
      </c>
      <c r="H26" s="11" t="s">
        <v>51</v>
      </c>
      <c r="I26" s="11">
        <v>45000000000</v>
      </c>
      <c r="J26" s="11" t="s">
        <v>34</v>
      </c>
      <c r="K26" s="25">
        <v>770000</v>
      </c>
      <c r="L26" s="19" t="s">
        <v>55</v>
      </c>
      <c r="M26" s="19" t="s">
        <v>101</v>
      </c>
      <c r="N26" s="11" t="s">
        <v>42</v>
      </c>
      <c r="O26" s="12" t="s">
        <v>32</v>
      </c>
      <c r="P26" s="33" t="s">
        <v>107</v>
      </c>
      <c r="Q26" s="44"/>
    </row>
    <row r="27" spans="1:16" ht="63.75">
      <c r="A27" s="38">
        <v>14</v>
      </c>
      <c r="B27" s="20" t="s">
        <v>41</v>
      </c>
      <c r="C27" s="20" t="s">
        <v>41</v>
      </c>
      <c r="D27" s="20" t="s">
        <v>63</v>
      </c>
      <c r="E27" s="22" t="s">
        <v>37</v>
      </c>
      <c r="F27" s="12" t="s">
        <v>35</v>
      </c>
      <c r="G27" s="12" t="s">
        <v>36</v>
      </c>
      <c r="H27" s="33" t="s">
        <v>51</v>
      </c>
      <c r="I27" s="22">
        <v>45000000000</v>
      </c>
      <c r="J27" s="22" t="s">
        <v>39</v>
      </c>
      <c r="K27" s="26">
        <v>3849309.2</v>
      </c>
      <c r="L27" s="19" t="s">
        <v>44</v>
      </c>
      <c r="M27" s="19" t="s">
        <v>59</v>
      </c>
      <c r="N27" s="37" t="s">
        <v>42</v>
      </c>
      <c r="O27" s="12" t="s">
        <v>32</v>
      </c>
      <c r="P27" s="33" t="s">
        <v>95</v>
      </c>
    </row>
    <row r="28" spans="1:16" ht="63.75">
      <c r="A28" s="38">
        <v>15</v>
      </c>
      <c r="B28" s="20" t="s">
        <v>27</v>
      </c>
      <c r="C28" s="20" t="s">
        <v>27</v>
      </c>
      <c r="D28" s="20" t="s">
        <v>47</v>
      </c>
      <c r="E28" s="22" t="s">
        <v>37</v>
      </c>
      <c r="F28" s="12" t="s">
        <v>35</v>
      </c>
      <c r="G28" s="12" t="s">
        <v>36</v>
      </c>
      <c r="H28" s="33" t="s">
        <v>51</v>
      </c>
      <c r="I28" s="22">
        <v>45000000000</v>
      </c>
      <c r="J28" s="22" t="s">
        <v>34</v>
      </c>
      <c r="K28" s="26">
        <v>150000</v>
      </c>
      <c r="L28" s="21" t="s">
        <v>44</v>
      </c>
      <c r="M28" s="21" t="s">
        <v>60</v>
      </c>
      <c r="N28" s="37" t="s">
        <v>42</v>
      </c>
      <c r="O28" s="12" t="s">
        <v>32</v>
      </c>
      <c r="P28" s="33" t="s">
        <v>95</v>
      </c>
    </row>
    <row r="29" spans="1:16" ht="38.25">
      <c r="A29" s="38">
        <v>16</v>
      </c>
      <c r="B29" s="20" t="s">
        <v>38</v>
      </c>
      <c r="C29" s="20" t="s">
        <v>38</v>
      </c>
      <c r="D29" s="20" t="s">
        <v>52</v>
      </c>
      <c r="E29" s="22" t="s">
        <v>74</v>
      </c>
      <c r="F29" s="12">
        <v>112</v>
      </c>
      <c r="G29" s="12" t="s">
        <v>53</v>
      </c>
      <c r="H29" s="22">
        <v>5300</v>
      </c>
      <c r="I29" s="22">
        <v>45000000000</v>
      </c>
      <c r="J29" s="22" t="s">
        <v>34</v>
      </c>
      <c r="K29" s="26">
        <v>235000</v>
      </c>
      <c r="L29" s="21" t="s">
        <v>66</v>
      </c>
      <c r="M29" s="21" t="s">
        <v>60</v>
      </c>
      <c r="N29" s="22" t="s">
        <v>62</v>
      </c>
      <c r="O29" s="12" t="s">
        <v>72</v>
      </c>
      <c r="P29" s="33" t="s">
        <v>95</v>
      </c>
    </row>
    <row r="30" spans="1:17" ht="25.5">
      <c r="A30" s="38">
        <v>17</v>
      </c>
      <c r="B30" s="20" t="s">
        <v>73</v>
      </c>
      <c r="C30" s="20" t="s">
        <v>73</v>
      </c>
      <c r="D30" s="20" t="s">
        <v>100</v>
      </c>
      <c r="E30" s="22" t="s">
        <v>74</v>
      </c>
      <c r="F30" s="12" t="s">
        <v>70</v>
      </c>
      <c r="G30" s="12" t="s">
        <v>71</v>
      </c>
      <c r="H30" s="22" t="s">
        <v>51</v>
      </c>
      <c r="I30" s="22">
        <v>45000000000</v>
      </c>
      <c r="J30" s="22" t="s">
        <v>34</v>
      </c>
      <c r="K30" s="25">
        <v>1500000</v>
      </c>
      <c r="L30" s="19" t="s">
        <v>46</v>
      </c>
      <c r="M30" s="19" t="s">
        <v>49</v>
      </c>
      <c r="N30" s="22" t="s">
        <v>62</v>
      </c>
      <c r="O30" s="12" t="s">
        <v>72</v>
      </c>
      <c r="P30" s="33" t="s">
        <v>107</v>
      </c>
      <c r="Q30" s="45"/>
    </row>
    <row r="31" spans="1:17" ht="38.25">
      <c r="A31" s="38">
        <v>18</v>
      </c>
      <c r="B31" s="20" t="s">
        <v>73</v>
      </c>
      <c r="C31" s="20" t="s">
        <v>73</v>
      </c>
      <c r="D31" s="20" t="s">
        <v>99</v>
      </c>
      <c r="E31" s="22" t="s">
        <v>74</v>
      </c>
      <c r="F31" s="12" t="s">
        <v>70</v>
      </c>
      <c r="G31" s="12" t="s">
        <v>71</v>
      </c>
      <c r="H31" s="22">
        <v>2</v>
      </c>
      <c r="I31" s="22">
        <v>45000000000</v>
      </c>
      <c r="J31" s="22" t="s">
        <v>34</v>
      </c>
      <c r="K31" s="25">
        <v>1200000</v>
      </c>
      <c r="L31" s="19" t="s">
        <v>55</v>
      </c>
      <c r="M31" s="19" t="s">
        <v>44</v>
      </c>
      <c r="N31" s="22" t="s">
        <v>65</v>
      </c>
      <c r="O31" s="12" t="s">
        <v>72</v>
      </c>
      <c r="P31" s="33" t="s">
        <v>107</v>
      </c>
      <c r="Q31" s="45"/>
    </row>
    <row r="32" spans="1:16" ht="63.75">
      <c r="A32" s="38">
        <v>19</v>
      </c>
      <c r="B32" s="33" t="s">
        <v>48</v>
      </c>
      <c r="C32" s="33" t="s">
        <v>48</v>
      </c>
      <c r="D32" s="20" t="s">
        <v>69</v>
      </c>
      <c r="E32" s="22" t="s">
        <v>37</v>
      </c>
      <c r="F32" s="12" t="s">
        <v>70</v>
      </c>
      <c r="G32" s="12" t="s">
        <v>71</v>
      </c>
      <c r="H32" s="22" t="s">
        <v>51</v>
      </c>
      <c r="I32" s="22">
        <v>45000000000</v>
      </c>
      <c r="J32" s="22" t="s">
        <v>34</v>
      </c>
      <c r="K32" s="25">
        <v>190000</v>
      </c>
      <c r="L32" s="19" t="s">
        <v>58</v>
      </c>
      <c r="M32" s="19" t="s">
        <v>55</v>
      </c>
      <c r="N32" s="22" t="s">
        <v>42</v>
      </c>
      <c r="O32" s="12" t="s">
        <v>32</v>
      </c>
      <c r="P32" s="33" t="s">
        <v>95</v>
      </c>
    </row>
    <row r="33" spans="1:17" ht="63.75">
      <c r="A33" s="38">
        <v>20</v>
      </c>
      <c r="B33" s="33" t="s">
        <v>48</v>
      </c>
      <c r="C33" s="33" t="s">
        <v>48</v>
      </c>
      <c r="D33" s="20" t="s">
        <v>98</v>
      </c>
      <c r="E33" s="22" t="s">
        <v>37</v>
      </c>
      <c r="F33" s="12" t="s">
        <v>70</v>
      </c>
      <c r="G33" s="12" t="s">
        <v>71</v>
      </c>
      <c r="H33" s="22" t="s">
        <v>51</v>
      </c>
      <c r="I33" s="22">
        <v>45000000000</v>
      </c>
      <c r="J33" s="22" t="s">
        <v>34</v>
      </c>
      <c r="K33" s="25">
        <v>130000</v>
      </c>
      <c r="L33" s="19" t="s">
        <v>58</v>
      </c>
      <c r="M33" s="19" t="s">
        <v>55</v>
      </c>
      <c r="N33" s="22" t="s">
        <v>42</v>
      </c>
      <c r="O33" s="12" t="s">
        <v>32</v>
      </c>
      <c r="P33" s="33" t="s">
        <v>95</v>
      </c>
      <c r="Q33" s="45"/>
    </row>
    <row r="34" spans="1:248" s="13" customFormat="1" ht="63.75">
      <c r="A34" s="38">
        <v>21</v>
      </c>
      <c r="B34" s="20" t="s">
        <v>25</v>
      </c>
      <c r="C34" s="20" t="s">
        <v>25</v>
      </c>
      <c r="D34" s="20" t="s">
        <v>88</v>
      </c>
      <c r="E34" s="22" t="s">
        <v>37</v>
      </c>
      <c r="F34" s="12" t="s">
        <v>35</v>
      </c>
      <c r="G34" s="12" t="s">
        <v>36</v>
      </c>
      <c r="H34" s="22" t="s">
        <v>51</v>
      </c>
      <c r="I34" s="22">
        <v>45000000000</v>
      </c>
      <c r="J34" s="22" t="s">
        <v>34</v>
      </c>
      <c r="K34" s="26">
        <v>735900</v>
      </c>
      <c r="L34" s="19" t="s">
        <v>44</v>
      </c>
      <c r="M34" s="19" t="s">
        <v>102</v>
      </c>
      <c r="N34" s="22" t="s">
        <v>42</v>
      </c>
      <c r="O34" s="12" t="s">
        <v>32</v>
      </c>
      <c r="P34" s="33" t="s">
        <v>107</v>
      </c>
      <c r="Q34" s="45"/>
      <c r="S34" s="39"/>
      <c r="IN34" s="40"/>
    </row>
    <row r="35" spans="1:17" ht="63.75">
      <c r="A35" s="38">
        <v>22</v>
      </c>
      <c r="B35" s="20" t="s">
        <v>96</v>
      </c>
      <c r="C35" s="20" t="s">
        <v>96</v>
      </c>
      <c r="D35" s="20" t="s">
        <v>97</v>
      </c>
      <c r="E35" s="22" t="s">
        <v>37</v>
      </c>
      <c r="F35" s="12">
        <v>876</v>
      </c>
      <c r="G35" s="12" t="s">
        <v>36</v>
      </c>
      <c r="H35" s="33">
        <v>1</v>
      </c>
      <c r="I35" s="22">
        <v>45000000000</v>
      </c>
      <c r="J35" s="22" t="s">
        <v>34</v>
      </c>
      <c r="K35" s="26">
        <v>123400</v>
      </c>
      <c r="L35" s="21" t="s">
        <v>58</v>
      </c>
      <c r="M35" s="21" t="s">
        <v>59</v>
      </c>
      <c r="N35" s="37" t="s">
        <v>42</v>
      </c>
      <c r="O35" s="12" t="s">
        <v>32</v>
      </c>
      <c r="P35" s="33" t="s">
        <v>56</v>
      </c>
      <c r="Q35" s="45"/>
    </row>
    <row r="36" spans="1:248" s="13" customFormat="1" ht="63.75">
      <c r="A36" s="38">
        <v>23</v>
      </c>
      <c r="B36" s="20" t="s">
        <v>25</v>
      </c>
      <c r="C36" s="20" t="s">
        <v>25</v>
      </c>
      <c r="D36" s="20" t="s">
        <v>68</v>
      </c>
      <c r="E36" s="22" t="s">
        <v>37</v>
      </c>
      <c r="F36" s="12" t="s">
        <v>35</v>
      </c>
      <c r="G36" s="12" t="s">
        <v>36</v>
      </c>
      <c r="H36" s="22" t="s">
        <v>51</v>
      </c>
      <c r="I36" s="22">
        <v>45000000000</v>
      </c>
      <c r="J36" s="22" t="s">
        <v>34</v>
      </c>
      <c r="K36" s="26">
        <v>203500</v>
      </c>
      <c r="L36" s="19" t="s">
        <v>49</v>
      </c>
      <c r="M36" s="19" t="s">
        <v>103</v>
      </c>
      <c r="N36" s="22" t="s">
        <v>42</v>
      </c>
      <c r="O36" s="12" t="s">
        <v>32</v>
      </c>
      <c r="P36" s="33" t="s">
        <v>56</v>
      </c>
      <c r="Q36" s="45"/>
      <c r="S36" s="39"/>
      <c r="IN36" s="14"/>
    </row>
    <row r="37" spans="1:16" ht="12.75">
      <c r="A37" s="27"/>
      <c r="B37" s="28"/>
      <c r="C37" s="28"/>
      <c r="D37" s="29"/>
      <c r="E37" s="34"/>
      <c r="F37" s="31"/>
      <c r="G37" s="31"/>
      <c r="H37" s="30"/>
      <c r="I37" s="30"/>
      <c r="J37" s="30"/>
      <c r="K37" s="35"/>
      <c r="L37" s="32"/>
      <c r="M37" s="32"/>
      <c r="N37" s="30"/>
      <c r="O37" s="31"/>
      <c r="P37" s="36"/>
    </row>
    <row r="38" spans="1:12" ht="12.75">
      <c r="A38" s="64" t="s">
        <v>45</v>
      </c>
      <c r="B38" s="64"/>
      <c r="C38" s="64"/>
      <c r="D38" s="64"/>
      <c r="E38" s="64"/>
      <c r="F38" s="64"/>
      <c r="G38" s="64"/>
      <c r="H38" s="65" t="s">
        <v>29</v>
      </c>
      <c r="I38" s="65"/>
      <c r="J38" s="66" t="s">
        <v>108</v>
      </c>
      <c r="K38" s="67"/>
      <c r="L38" s="66"/>
    </row>
    <row r="39" spans="1:12" ht="12.75">
      <c r="A39" s="68" t="s">
        <v>30</v>
      </c>
      <c r="B39" s="68"/>
      <c r="C39" s="68"/>
      <c r="D39" s="68"/>
      <c r="E39" s="68"/>
      <c r="F39" s="68"/>
      <c r="G39" s="68"/>
      <c r="H39" s="68" t="s">
        <v>33</v>
      </c>
      <c r="I39" s="68"/>
      <c r="J39" s="68" t="s">
        <v>31</v>
      </c>
      <c r="K39" s="69"/>
      <c r="L39" s="68"/>
    </row>
  </sheetData>
  <sheetProtection selectLockedCells="1" selectUnlockedCells="1"/>
  <autoFilter ref="A13:P16"/>
  <mergeCells count="36">
    <mergeCell ref="P10:P12"/>
    <mergeCell ref="A38:G38"/>
    <mergeCell ref="H38:I38"/>
    <mergeCell ref="J38:L38"/>
    <mergeCell ref="A39:G39"/>
    <mergeCell ref="H39:I39"/>
    <mergeCell ref="J39:L39"/>
    <mergeCell ref="L11:M11"/>
    <mergeCell ref="D11:D12"/>
    <mergeCell ref="E11:E12"/>
    <mergeCell ref="A1:O1"/>
    <mergeCell ref="A2:O2"/>
    <mergeCell ref="A3:D3"/>
    <mergeCell ref="E3:O3"/>
    <mergeCell ref="A4:D4"/>
    <mergeCell ref="E4:O4"/>
    <mergeCell ref="C10:C12"/>
    <mergeCell ref="D10:M10"/>
    <mergeCell ref="N10:N12"/>
    <mergeCell ref="O10:O11"/>
    <mergeCell ref="A5:D5"/>
    <mergeCell ref="E5:O5"/>
    <mergeCell ref="A6:D6"/>
    <mergeCell ref="E6:O6"/>
    <mergeCell ref="A7:D7"/>
    <mergeCell ref="E7:O7"/>
    <mergeCell ref="F11:G11"/>
    <mergeCell ref="H11:H12"/>
    <mergeCell ref="I11:J11"/>
    <mergeCell ref="K11:K12"/>
    <mergeCell ref="A8:D8"/>
    <mergeCell ref="E8:O8"/>
    <mergeCell ref="A9:D9"/>
    <mergeCell ref="E9:O9"/>
    <mergeCell ref="A10:A12"/>
    <mergeCell ref="B10:B12"/>
  </mergeCells>
  <printOptions/>
  <pageMargins left="1.1811023622047245" right="0.3937007874015748" top="0.3937007874015748" bottom="0.3937007874015748" header="0" footer="0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A21" sqref="A21:J33"/>
    </sheetView>
  </sheetViews>
  <sheetFormatPr defaultColWidth="11.421875" defaultRowHeight="12.75"/>
  <cols>
    <col min="1" max="2" width="11.421875" style="0" customWidth="1"/>
    <col min="3" max="3" width="11.421875" style="0" bestFit="1" customWidth="1"/>
    <col min="4" max="5" width="11.421875" style="0" customWidth="1"/>
    <col min="6" max="6" width="11.421875" style="0" bestFit="1" customWidth="1"/>
    <col min="7" max="7" width="15.140625" style="0" bestFit="1" customWidth="1"/>
  </cols>
  <sheetData>
    <row r="2" spans="3:4" ht="12.75">
      <c r="C2">
        <v>2823280</v>
      </c>
      <c r="D2">
        <f>C2*4</f>
        <v>11293120</v>
      </c>
    </row>
    <row r="3" spans="3:7" ht="12.75">
      <c r="C3">
        <v>2580700</v>
      </c>
      <c r="D3">
        <f>C3*104</f>
        <v>268392800</v>
      </c>
      <c r="F3" s="1">
        <v>408746572.8</v>
      </c>
      <c r="G3">
        <f>F3/F4</f>
        <v>80</v>
      </c>
    </row>
    <row r="4" spans="4:7" ht="12.75">
      <c r="D4">
        <f>SUM(D2:D3)</f>
        <v>279685920</v>
      </c>
      <c r="F4">
        <v>5109332.16</v>
      </c>
      <c r="G4">
        <f>F4*5</f>
        <v>25546660.8</v>
      </c>
    </row>
    <row r="5" spans="6:7" ht="12.75">
      <c r="F5">
        <v>1905369</v>
      </c>
      <c r="G5">
        <f>F5*3</f>
        <v>5716107</v>
      </c>
    </row>
    <row r="6" spans="6:7" ht="12.75">
      <c r="F6">
        <v>1402762</v>
      </c>
      <c r="G6">
        <f>F6*72</f>
        <v>100998864</v>
      </c>
    </row>
    <row r="7" ht="12.75">
      <c r="G7" s="2">
        <f>SUM(G4:G6)</f>
        <v>132261631.8</v>
      </c>
    </row>
    <row r="21" spans="1:8" ht="12.75">
      <c r="A21">
        <v>1</v>
      </c>
      <c r="C21" t="e">
        <f>Лист1!#REF!</f>
        <v>#REF!</v>
      </c>
      <c r="D21">
        <v>11</v>
      </c>
      <c r="E21" t="e">
        <f>C21/D21</f>
        <v>#REF!</v>
      </c>
      <c r="F21">
        <v>5</v>
      </c>
      <c r="G21" t="e">
        <f>E21*F21</f>
        <v>#REF!</v>
      </c>
      <c r="H21" t="e">
        <f>C21-G21</f>
        <v>#REF!</v>
      </c>
    </row>
    <row r="22" spans="1:8" ht="12.75">
      <c r="A22">
        <v>2</v>
      </c>
      <c r="C22" t="e">
        <f>Лист1!#REF!</f>
        <v>#REF!</v>
      </c>
      <c r="D22">
        <v>11</v>
      </c>
      <c r="E22" t="e">
        <f aca="true" t="shared" si="0" ref="E22:E33">C22/D22</f>
        <v>#REF!</v>
      </c>
      <c r="F22">
        <v>6</v>
      </c>
      <c r="G22" t="e">
        <f aca="true" t="shared" si="1" ref="G22:G33">E22*F22</f>
        <v>#REF!</v>
      </c>
      <c r="H22" t="e">
        <f aca="true" t="shared" si="2" ref="H22:H33">C22-G22</f>
        <v>#REF!</v>
      </c>
    </row>
    <row r="23" spans="1:8" ht="12.75">
      <c r="A23">
        <v>3</v>
      </c>
      <c r="C23" t="e">
        <f>Лист1!#REF!</f>
        <v>#REF!</v>
      </c>
      <c r="D23">
        <v>11</v>
      </c>
      <c r="E23" t="e">
        <f t="shared" si="0"/>
        <v>#REF!</v>
      </c>
      <c r="F23">
        <v>7</v>
      </c>
      <c r="G23" t="e">
        <f t="shared" si="1"/>
        <v>#REF!</v>
      </c>
      <c r="H23" t="e">
        <f t="shared" si="2"/>
        <v>#REF!</v>
      </c>
    </row>
    <row r="24" spans="1:8" ht="12.75">
      <c r="A24">
        <v>4</v>
      </c>
      <c r="C24" t="e">
        <f>Лист1!#REF!</f>
        <v>#REF!</v>
      </c>
      <c r="D24">
        <v>11</v>
      </c>
      <c r="E24" t="e">
        <f t="shared" si="0"/>
        <v>#REF!</v>
      </c>
      <c r="F24">
        <v>1</v>
      </c>
      <c r="G24" t="e">
        <f t="shared" si="1"/>
        <v>#REF!</v>
      </c>
      <c r="H24" t="e">
        <f t="shared" si="2"/>
        <v>#REF!</v>
      </c>
    </row>
    <row r="25" spans="1:10" ht="12.75">
      <c r="A25">
        <v>5</v>
      </c>
      <c r="C25" t="e">
        <f>Лист1!#REF!</f>
        <v>#REF!</v>
      </c>
      <c r="D25">
        <v>36</v>
      </c>
      <c r="E25" t="e">
        <f t="shared" si="0"/>
        <v>#REF!</v>
      </c>
      <c r="F25">
        <v>4</v>
      </c>
      <c r="G25" t="e">
        <f t="shared" si="1"/>
        <v>#REF!</v>
      </c>
      <c r="H25" t="e">
        <f t="shared" si="2"/>
        <v>#REF!</v>
      </c>
      <c r="I25" t="e">
        <f>E25*12</f>
        <v>#REF!</v>
      </c>
      <c r="J25" t="e">
        <f>C25-G25-2*I25</f>
        <v>#REF!</v>
      </c>
    </row>
    <row r="26" spans="1:8" ht="12.75">
      <c r="A26">
        <v>6</v>
      </c>
      <c r="C26" t="e">
        <f>Лист1!#REF!</f>
        <v>#REF!</v>
      </c>
      <c r="D26">
        <v>11</v>
      </c>
      <c r="E26" t="e">
        <f t="shared" si="0"/>
        <v>#REF!</v>
      </c>
      <c r="F26">
        <v>1</v>
      </c>
      <c r="G26" t="e">
        <f t="shared" si="1"/>
        <v>#REF!</v>
      </c>
      <c r="H26" t="e">
        <f t="shared" si="2"/>
        <v>#REF!</v>
      </c>
    </row>
    <row r="27" spans="1:8" ht="12.75">
      <c r="A27">
        <v>7</v>
      </c>
      <c r="C27" t="e">
        <f>Лист1!#REF!</f>
        <v>#REF!</v>
      </c>
      <c r="D27">
        <v>11</v>
      </c>
      <c r="E27" t="e">
        <f t="shared" si="0"/>
        <v>#REF!</v>
      </c>
      <c r="F27">
        <v>1</v>
      </c>
      <c r="G27" t="e">
        <f t="shared" si="1"/>
        <v>#REF!</v>
      </c>
      <c r="H27" t="e">
        <f t="shared" si="2"/>
        <v>#REF!</v>
      </c>
    </row>
    <row r="28" spans="1:8" ht="12.75">
      <c r="A28">
        <v>8</v>
      </c>
      <c r="C28" t="e">
        <f>Лист1!#REF!</f>
        <v>#REF!</v>
      </c>
      <c r="D28">
        <v>11</v>
      </c>
      <c r="E28" t="e">
        <f t="shared" si="0"/>
        <v>#REF!</v>
      </c>
      <c r="F28">
        <v>1</v>
      </c>
      <c r="G28" t="e">
        <f t="shared" si="1"/>
        <v>#REF!</v>
      </c>
      <c r="H28" t="e">
        <f t="shared" si="2"/>
        <v>#REF!</v>
      </c>
    </row>
    <row r="29" spans="1:8" ht="12.75">
      <c r="A29">
        <v>9</v>
      </c>
      <c r="C29" t="e">
        <f>Лист1!#REF!</f>
        <v>#REF!</v>
      </c>
      <c r="D29">
        <v>11</v>
      </c>
      <c r="E29" t="e">
        <f t="shared" si="0"/>
        <v>#REF!</v>
      </c>
      <c r="F29">
        <v>13</v>
      </c>
      <c r="G29" t="e">
        <f t="shared" si="1"/>
        <v>#REF!</v>
      </c>
      <c r="H29" t="e">
        <f t="shared" si="2"/>
        <v>#REF!</v>
      </c>
    </row>
    <row r="30" spans="3:8" ht="12.75">
      <c r="C30" t="e">
        <f>Лист1!#REF!</f>
        <v>#REF!</v>
      </c>
      <c r="D30">
        <v>11</v>
      </c>
      <c r="E30" t="e">
        <f t="shared" si="0"/>
        <v>#REF!</v>
      </c>
      <c r="F30">
        <v>14</v>
      </c>
      <c r="G30" t="e">
        <f t="shared" si="1"/>
        <v>#REF!</v>
      </c>
      <c r="H30" t="e">
        <f t="shared" si="2"/>
        <v>#REF!</v>
      </c>
    </row>
    <row r="31" spans="3:8" ht="12.75">
      <c r="C31" t="e">
        <f>Лист1!#REF!</f>
        <v>#REF!</v>
      </c>
      <c r="D31">
        <v>11</v>
      </c>
      <c r="E31" t="e">
        <f t="shared" si="0"/>
        <v>#REF!</v>
      </c>
      <c r="F31">
        <v>15</v>
      </c>
      <c r="G31" t="e">
        <f t="shared" si="1"/>
        <v>#REF!</v>
      </c>
      <c r="H31" t="e">
        <f t="shared" si="2"/>
        <v>#REF!</v>
      </c>
    </row>
    <row r="32" spans="3:8" ht="12.75">
      <c r="C32" t="e">
        <f>Лист1!#REF!</f>
        <v>#REF!</v>
      </c>
      <c r="D32">
        <v>11</v>
      </c>
      <c r="E32" t="e">
        <f t="shared" si="0"/>
        <v>#REF!</v>
      </c>
      <c r="F32">
        <v>16</v>
      </c>
      <c r="G32" t="e">
        <f t="shared" si="1"/>
        <v>#REF!</v>
      </c>
      <c r="H32" t="e">
        <f t="shared" si="2"/>
        <v>#REF!</v>
      </c>
    </row>
    <row r="33" spans="3:8" ht="12.75">
      <c r="C33" s="3">
        <v>5849370.23</v>
      </c>
      <c r="D33">
        <v>11</v>
      </c>
      <c r="E33">
        <f t="shared" si="0"/>
        <v>531760.93</v>
      </c>
      <c r="F33">
        <v>1</v>
      </c>
      <c r="G33">
        <f t="shared" si="1"/>
        <v>531760.93</v>
      </c>
      <c r="H33">
        <f t="shared" si="2"/>
        <v>5317609.300000001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Ольга</cp:lastModifiedBy>
  <cp:lastPrinted>2020-01-17T08:03:31Z</cp:lastPrinted>
  <dcterms:created xsi:type="dcterms:W3CDTF">2017-02-16T14:16:05Z</dcterms:created>
  <dcterms:modified xsi:type="dcterms:W3CDTF">2020-01-20T08:14:21Z</dcterms:modified>
  <cp:category/>
  <cp:version/>
  <cp:contentType/>
  <cp:contentStatus/>
</cp:coreProperties>
</file>